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985" windowHeight="8940" tabRatio="365" activeTab="0"/>
  </bookViews>
  <sheets>
    <sheet name="fiche PRF" sheetId="1" r:id="rId1"/>
    <sheet name="Feuil2" sheetId="2" state="hidden" r:id="rId2"/>
    <sheet name="Feuil3" sheetId="3" state="hidden" r:id="rId3"/>
    <sheet name="Feuil4" sheetId="4" state="hidden" r:id="rId4"/>
  </sheets>
  <definedNames>
    <definedName name="ACAN">'fiche PRF'!#REF!</definedName>
    <definedName name="achats">'fiche PRF'!#REF!</definedName>
    <definedName name="actifbrut">'fiche PRF'!#REF!</definedName>
    <definedName name="actifnet">'fiche PRF'!#REF!</definedName>
    <definedName name="actprinc">'fiche PRF'!#REF!</definedName>
    <definedName name="afax">'fiche PRF'!$AQ$78</definedName>
    <definedName name="anref">'fiche PRF'!#REF!</definedName>
    <definedName name="appmarkfa">'fiche PRF'!#REF!</definedName>
    <definedName name="appmarkfo">'fiche PRF'!#REF!</definedName>
    <definedName name="appmarkim">'fiche PRF'!#REF!</definedName>
    <definedName name="appmarkli">'fiche PRF'!#REF!</definedName>
    <definedName name="appmarkmo">'fiche PRF'!#REF!</definedName>
    <definedName name="appmarktr">'fiche PRF'!#REF!</definedName>
    <definedName name="asiege">'fiche PRF'!$O$77</definedName>
    <definedName name="ausine">'fiche PRF'!#REF!</definedName>
    <definedName name="AVI">'fiche PRF'!#REF!</definedName>
    <definedName name="besoiamp1">'fiche PRF'!#REF!</definedName>
    <definedName name="besoiamp10">'fiche PRF'!#REF!</definedName>
    <definedName name="besoiamp2">'fiche PRF'!#REF!</definedName>
    <definedName name="besoiamp3">'fiche PRF'!#REF!</definedName>
    <definedName name="besoiamp4">'fiche PRF'!#REF!</definedName>
    <definedName name="besoiamp5">'fiche PRF'!#REF!</definedName>
    <definedName name="besoiamp6">'fiche PRF'!#REF!</definedName>
    <definedName name="besoiamp7">'fiche PRF'!#REF!</definedName>
    <definedName name="besoiamp8">'fiche PRF'!#REF!</definedName>
    <definedName name="besoiamp9">'fiche PRF'!#REF!</definedName>
    <definedName name="besoievo1">'fiche PRF'!#REF!</definedName>
    <definedName name="besoievo10">'fiche PRF'!#REF!</definedName>
    <definedName name="besoievo2">'fiche PRF'!#REF!</definedName>
    <definedName name="besoievo3">'fiche PRF'!#REF!</definedName>
    <definedName name="besoievo4">'fiche PRF'!#REF!</definedName>
    <definedName name="besoievo5">'fiche PRF'!#REF!</definedName>
    <definedName name="besoievo6">'fiche PRF'!#REF!</definedName>
    <definedName name="besoievo7">'fiche PRF'!#REF!</definedName>
    <definedName name="besoievo8">'fiche PRF'!#REF!</definedName>
    <definedName name="besoievo9">'fiche PRF'!#REF!</definedName>
    <definedName name="besoin1">'fiche PRF'!#REF!</definedName>
    <definedName name="besoin10">'fiche PRF'!#REF!</definedName>
    <definedName name="besoin2">'fiche PRF'!#REF!</definedName>
    <definedName name="besoin3">'fiche PRF'!#REF!</definedName>
    <definedName name="besoin4">'fiche PRF'!#REF!</definedName>
    <definedName name="besoin5">'fiche PRF'!#REF!</definedName>
    <definedName name="besoin6">'fiche PRF'!#REF!</definedName>
    <definedName name="besoin7">'fiche PRF'!#REF!</definedName>
    <definedName name="besoin8">'fiche PRF'!#REF!</definedName>
    <definedName name="besoin9">'fiche PRF'!#REF!</definedName>
    <definedName name="besoispec1">'fiche PRF'!#REF!</definedName>
    <definedName name="besoispec10">'fiche PRF'!#REF!</definedName>
    <definedName name="besoispec2">'fiche PRF'!#REF!</definedName>
    <definedName name="besoispec3">'fiche PRF'!#REF!</definedName>
    <definedName name="besoispec4">'fiche PRF'!#REF!</definedName>
    <definedName name="besoispec5">'fiche PRF'!#REF!</definedName>
    <definedName name="besoispec6">'fiche PRF'!#REF!</definedName>
    <definedName name="besoispec7">'fiche PRF'!#REF!</definedName>
    <definedName name="besoispec8">'fiche PRF'!#REF!</definedName>
    <definedName name="besoispec9">'fiche PRF'!#REF!</definedName>
    <definedName name="C_DCT">'fiche PRF'!#REF!</definedName>
    <definedName name="cadadm">'fiche PRF'!#REF!</definedName>
    <definedName name="cadsup">'fiche PRF'!#REF!</definedName>
    <definedName name="cadtech">'fiche PRF'!#REF!</definedName>
    <definedName name="CAHTAX">'fiche PRF'!#REF!</definedName>
    <definedName name="cap_perm">'fiche PRF'!#REF!</definedName>
    <definedName name="capital">'fiche PRF'!#REF!</definedName>
    <definedName name="capremb1">'fiche PRF'!#REF!</definedName>
    <definedName name="capremb2">'fiche PRF'!#REF!</definedName>
    <definedName name="capremb3">'fiche PRF'!#REF!</definedName>
    <definedName name="CD">'fiche PRF'!#REF!</definedName>
    <definedName name="conseau">'fiche PRF'!#REF!</definedName>
    <definedName name="consenerg">'fiche PRF'!#REF!</definedName>
    <definedName name="coutot">'fiche PRF'!#REF!</definedName>
    <definedName name="credisml1">'fiche PRF'!#REF!</definedName>
    <definedName name="credisml2">'fiche PRF'!#REF!</definedName>
    <definedName name="credisml3">'fiche PRF'!#REF!</definedName>
    <definedName name="credispe1">'fiche PRF'!#REF!</definedName>
    <definedName name="credispe2">'fiche PRF'!#REF!</definedName>
    <definedName name="credispe3">'fiche PRF'!#REF!</definedName>
    <definedName name="croisefftot1">'fiche PRF'!#REF!</definedName>
    <definedName name="croisefftot2">'fiche PRF'!#REF!</definedName>
    <definedName name="croisefftot3">'fiche PRF'!#REF!</definedName>
    <definedName name="croisvalaj1">'fiche PRF'!#REF!</definedName>
    <definedName name="croisvalaj2">'fiche PRF'!#REF!</definedName>
    <definedName name="croisvalaj3">'fiche PRF'!#REF!</definedName>
    <definedName name="cvalimmo1">'fiche PRF'!#REF!</definedName>
    <definedName name="cvalimmo2">'fiche PRF'!#REF!</definedName>
    <definedName name="cvalimmo3">'fiche PRF'!#REF!</definedName>
    <definedName name="datpro">'fiche PRF'!#REF!</definedName>
    <definedName name="diagbon">'fiche PRF'!#REF!</definedName>
    <definedName name="diagcouetr">'fiche PRF'!#REF!</definedName>
    <definedName name="diagcoutun">'fiche PRF'!#REF!</definedName>
    <definedName name="diagins">'fiche PRF'!#REF!</definedName>
    <definedName name="diagmoy">'fiche PRF'!#REF!</definedName>
    <definedName name="diagtemetr">'fiche PRF'!#REF!</definedName>
    <definedName name="diagtemtun">'fiche PRF'!#REF!</definedName>
    <definedName name="echcrml1">'fiche PRF'!#REF!</definedName>
    <definedName name="echcrml2">'fiche PRF'!#REF!</definedName>
    <definedName name="echcrml3">'fiche PRF'!#REF!</definedName>
    <definedName name="echcrspe1">'fiche PRF'!#REF!</definedName>
    <definedName name="echcrspe2">'fiche PRF'!#REF!</definedName>
    <definedName name="echcrspe3">'fiche PRF'!#REF!</definedName>
    <definedName name="echeanc1">'fiche PRF'!#REF!</definedName>
    <definedName name="echeanc2">'fiche PRF'!#REF!</definedName>
    <definedName name="echeanc3">'fiche PRF'!#REF!</definedName>
    <definedName name="echeanc4">'fiche PRF'!#REF!</definedName>
    <definedName name="echeanc5">'fiche PRF'!#REF!</definedName>
    <definedName name="echeanc6">'fiche PRF'!#REF!</definedName>
    <definedName name="echFP">'fiche PRF'!#REF!</definedName>
    <definedName name="echsicar">'fiche PRF'!#REF!</definedName>
    <definedName name="effectif">'fiche PRF'!#REF!</definedName>
    <definedName name="etat1">'fiche PRF'!#REF!</definedName>
    <definedName name="etat2">'fiche PRF'!#REF!</definedName>
    <definedName name="etat3">'fiche PRF'!#REF!</definedName>
    <definedName name="etat4">'fiche PRF'!#REF!</definedName>
    <definedName name="etat5">'fiche PRF'!#REF!</definedName>
    <definedName name="etat6">'fiche PRF'!#REF!</definedName>
    <definedName name="evobon">'fiche PRF'!#REF!</definedName>
    <definedName name="evoins">'fiche PRF'!#REF!</definedName>
    <definedName name="evomoy">'fiche PRF'!#REF!</definedName>
    <definedName name="exp_ca">'fiche PRF'!#REF!</definedName>
    <definedName name="explidiag1">'fiche PRF'!#REF!</definedName>
    <definedName name="explidiag10">'fiche PRF'!#REF!</definedName>
    <definedName name="explidiag2">'fiche PRF'!#REF!</definedName>
    <definedName name="explidiag3">'fiche PRF'!#REF!</definedName>
    <definedName name="explidiag4">'fiche PRF'!#REF!</definedName>
    <definedName name="explidiag5">'fiche PRF'!#REF!</definedName>
    <definedName name="explidiag6">'fiche PRF'!#REF!</definedName>
    <definedName name="explidiag7">'fiche PRF'!#REF!</definedName>
    <definedName name="explidiag8">'fiche PRF'!#REF!</definedName>
    <definedName name="explidiag9">'fiche PRF'!#REF!</definedName>
    <definedName name="faibamp1">'fiche PRF'!#REF!</definedName>
    <definedName name="faibamp10">'fiche PRF'!#REF!</definedName>
    <definedName name="faibamp2">'fiche PRF'!#REF!</definedName>
    <definedName name="faibamp3">'fiche PRF'!#REF!</definedName>
    <definedName name="faibamp4">'fiche PRF'!#REF!</definedName>
    <definedName name="faibamp5">'fiche PRF'!#REF!</definedName>
    <definedName name="faibamp6">'fiche PRF'!#REF!</definedName>
    <definedName name="faibamp7">'fiche PRF'!#REF!</definedName>
    <definedName name="faibamp8">'fiche PRF'!#REF!</definedName>
    <definedName name="faibamp9">'fiche PRF'!#REF!</definedName>
    <definedName name="faibevo1">'fiche PRF'!#REF!</definedName>
    <definedName name="faibevo10">'fiche PRF'!#REF!</definedName>
    <definedName name="faibevo2">'fiche PRF'!#REF!</definedName>
    <definedName name="faibevo3">'fiche PRF'!#REF!</definedName>
    <definedName name="faibevo4">'fiche PRF'!#REF!</definedName>
    <definedName name="faibevo5">'fiche PRF'!#REF!</definedName>
    <definedName name="faibevo6">'fiche PRF'!#REF!</definedName>
    <definedName name="faibevo7">'fiche PRF'!#REF!</definedName>
    <definedName name="faibevo8">'fiche PRF'!#REF!</definedName>
    <definedName name="faibevo9">'fiche PRF'!#REF!</definedName>
    <definedName name="faibl1">'fiche PRF'!#REF!</definedName>
    <definedName name="faibl10">'fiche PRF'!#REF!</definedName>
    <definedName name="faibl2">'fiche PRF'!#REF!</definedName>
    <definedName name="faibl3">'fiche PRF'!#REF!</definedName>
    <definedName name="faibl4">'fiche PRF'!#REF!</definedName>
    <definedName name="faibl5">'fiche PRF'!#REF!</definedName>
    <definedName name="faibl6">'fiche PRF'!#REF!</definedName>
    <definedName name="faibl7">'fiche PRF'!#REF!</definedName>
    <definedName name="faibl8">'fiche PRF'!#REF!</definedName>
    <definedName name="faibl9">'fiche PRF'!#REF!</definedName>
    <definedName name="faibspec1">'fiche PRF'!#REF!</definedName>
    <definedName name="faibspec10">'fiche PRF'!#REF!</definedName>
    <definedName name="faibspec2">'fiche PRF'!#REF!</definedName>
    <definedName name="faibspec3">'fiche PRF'!#REF!</definedName>
    <definedName name="faibspec4">'fiche PRF'!#REF!</definedName>
    <definedName name="faibspec5">'fiche PRF'!#REF!</definedName>
    <definedName name="faibspec6">'fiche PRF'!#REF!</definedName>
    <definedName name="faibspec7">'fiche PRF'!#REF!</definedName>
    <definedName name="faibspec8">'fiche PRF'!#REF!</definedName>
    <definedName name="faibspec9">'fiche PRF'!#REF!</definedName>
    <definedName name="financfa">'fiche PRF'!#REF!</definedName>
    <definedName name="financfo">'fiche PRF'!#REF!</definedName>
    <definedName name="financim">'fiche PRF'!#REF!</definedName>
    <definedName name="financli">'fiche PRF'!#REF!</definedName>
    <definedName name="financmo">'fiche PRF'!#REF!</definedName>
    <definedName name="financtr">'fiche PRF'!#REF!</definedName>
    <definedName name="fonprop">'fiche PRF'!#REF!</definedName>
    <definedName name="forc1">'fiche PRF'!#REF!</definedName>
    <definedName name="forc10">'fiche PRF'!#REF!</definedName>
    <definedName name="forc2">'fiche PRF'!#REF!</definedName>
    <definedName name="forc3">'fiche PRF'!#REF!</definedName>
    <definedName name="forc4">'fiche PRF'!#REF!</definedName>
    <definedName name="forc5">'fiche PRF'!#REF!</definedName>
    <definedName name="forc6">'fiche PRF'!#REF!</definedName>
    <definedName name="forc7">'fiche PRF'!#REF!</definedName>
    <definedName name="forc8">'fiche PRF'!#REF!</definedName>
    <definedName name="forc9">'fiche PRF'!#REF!</definedName>
    <definedName name="forcamp1">'fiche PRF'!#REF!</definedName>
    <definedName name="forcamp10">'fiche PRF'!#REF!</definedName>
    <definedName name="forcamp2">'fiche PRF'!#REF!</definedName>
    <definedName name="forcamp3">'fiche PRF'!#REF!</definedName>
    <definedName name="forcamp4">'fiche PRF'!#REF!</definedName>
    <definedName name="forcamp5">'fiche PRF'!#REF!</definedName>
    <definedName name="forcamp6">'fiche PRF'!#REF!</definedName>
    <definedName name="forcamp7">'fiche PRF'!#REF!</definedName>
    <definedName name="forcamp8">'fiche PRF'!#REF!</definedName>
    <definedName name="forcamp9">'fiche PRF'!#REF!</definedName>
    <definedName name="forcevo1">'fiche PRF'!#REF!</definedName>
    <definedName name="forcevo10">'fiche PRF'!#REF!</definedName>
    <definedName name="forcevo2">'fiche PRF'!#REF!</definedName>
    <definedName name="forcevo3">'fiche PRF'!#REF!</definedName>
    <definedName name="forcevo4">'fiche PRF'!#REF!</definedName>
    <definedName name="forcevo5">'fiche PRF'!#REF!</definedName>
    <definedName name="forcevo6">'fiche PRF'!#REF!</definedName>
    <definedName name="forcevo7">'fiche PRF'!#REF!</definedName>
    <definedName name="forcevo8">'fiche PRF'!#REF!</definedName>
    <definedName name="forcevo9">'fiche PRF'!#REF!</definedName>
    <definedName name="forcspec1">'fiche PRF'!#REF!</definedName>
    <definedName name="forcspec10">'fiche PRF'!#REF!</definedName>
    <definedName name="forcspec2">'fiche PRF'!#REF!</definedName>
    <definedName name="forcspec3">'fiche PRF'!#REF!</definedName>
    <definedName name="forcspec4">'fiche PRF'!#REF!</definedName>
    <definedName name="forcspec5">'fiche PRF'!#REF!</definedName>
    <definedName name="forcspec6">'fiche PRF'!#REF!</definedName>
    <definedName name="forcspec7">'fiche PRF'!#REF!</definedName>
    <definedName name="forcspec8">'fiche PRF'!#REF!</definedName>
    <definedName name="forcspec9">'fiche PRF'!#REF!</definedName>
    <definedName name="fraifina1">'fiche PRF'!#REF!</definedName>
    <definedName name="fraifina2">'fiche PRF'!#REF!</definedName>
    <definedName name="fraifina3">'fiche PRF'!#REF!</definedName>
    <definedName name="immachev1">'fiche PRF'!#REF!</definedName>
    <definedName name="immachev10">'fiche PRF'!#REF!</definedName>
    <definedName name="immachev11">'fiche PRF'!#REF!</definedName>
    <definedName name="immachev12">'fiche PRF'!#REF!</definedName>
    <definedName name="immachev13">'fiche PRF'!#REF!</definedName>
    <definedName name="immachev2">'fiche PRF'!#REF!</definedName>
    <definedName name="immachev3">'fiche PRF'!#REF!</definedName>
    <definedName name="immachev4">'fiche PRF'!#REF!</definedName>
    <definedName name="immachev5">'fiche PRF'!#REF!</definedName>
    <definedName name="immachev6">'fiche PRF'!#REF!</definedName>
    <definedName name="immachev7">'fiche PRF'!#REF!</definedName>
    <definedName name="immachev8">'fiche PRF'!#REF!</definedName>
    <definedName name="immachev9">'fiche PRF'!#REF!</definedName>
    <definedName name="immcou1">'fiche PRF'!#REF!</definedName>
    <definedName name="immcou10">'fiche PRF'!#REF!</definedName>
    <definedName name="immcou11">'fiche PRF'!#REF!</definedName>
    <definedName name="immcou12">'fiche PRF'!#REF!</definedName>
    <definedName name="immcou13">'fiche PRF'!#REF!</definedName>
    <definedName name="immcou2">'fiche PRF'!#REF!</definedName>
    <definedName name="immcou3">'fiche PRF'!#REF!</definedName>
    <definedName name="immcou4">'fiche PRF'!#REF!</definedName>
    <definedName name="immcou5">'fiche PRF'!#REF!</definedName>
    <definedName name="immcou6">'fiche PRF'!#REF!</definedName>
    <definedName name="immcou7">'fiche PRF'!#REF!</definedName>
    <definedName name="immcou8">'fiche PRF'!#REF!</definedName>
    <definedName name="immcou9">'fiche PRF'!#REF!</definedName>
    <definedName name="immreal1">'fiche PRF'!#REF!</definedName>
    <definedName name="immreal10">'fiche PRF'!#REF!</definedName>
    <definedName name="immreal11">'fiche PRF'!#REF!</definedName>
    <definedName name="immreal12">'fiche PRF'!#REF!</definedName>
    <definedName name="immreal13">'fiche PRF'!#REF!</definedName>
    <definedName name="immreal2">'fiche PRF'!#REF!</definedName>
    <definedName name="immreal3">'fiche PRF'!#REF!</definedName>
    <definedName name="immreal4">'fiche PRF'!#REF!</definedName>
    <definedName name="immreal5">'fiche PRF'!#REF!</definedName>
    <definedName name="immreal6">'fiche PRF'!#REF!</definedName>
    <definedName name="immreal7">'fiche PRF'!#REF!</definedName>
    <definedName name="immreal8">'fiche PRF'!#REF!</definedName>
    <definedName name="immreal9">'fiche PRF'!#REF!</definedName>
    <definedName name="imp_acha">'fiche PRF'!#REF!</definedName>
    <definedName name="IN_IMM_EL" localSheetId="1">'Feuil2'!$T$41</definedName>
    <definedName name="IN_M_EL">'Feuil2'!$T$40</definedName>
    <definedName name="invesimm1">'fiche PRF'!#REF!</definedName>
    <definedName name="invesimm10">'fiche PRF'!#REF!</definedName>
    <definedName name="invesimm11">'fiche PRF'!#REF!</definedName>
    <definedName name="invesimm12">'fiche PRF'!#REF!</definedName>
    <definedName name="invesimm13">'fiche PRF'!#REF!</definedName>
    <definedName name="invesimm2">'fiche PRF'!#REF!</definedName>
    <definedName name="invesimm3">'fiche PRF'!#REF!</definedName>
    <definedName name="invesimm4">'fiche PRF'!#REF!</definedName>
    <definedName name="invesimm5">'fiche PRF'!#REF!</definedName>
    <definedName name="invesimm6">'fiche PRF'!#REF!</definedName>
    <definedName name="invesimm7">'fiche PRF'!#REF!</definedName>
    <definedName name="invesimm8">'fiche PRF'!#REF!</definedName>
    <definedName name="invesimm9">'fiche PRF'!#REF!</definedName>
    <definedName name="invesmat1">'fiche PRF'!#REF!</definedName>
    <definedName name="invesmat10">'fiche PRF'!#REF!</definedName>
    <definedName name="invesmat2">'fiche PRF'!#REF!</definedName>
    <definedName name="invesmat3">'fiche PRF'!#REF!</definedName>
    <definedName name="invesmat4">'fiche PRF'!#REF!</definedName>
    <definedName name="invesmat5">'fiche PRF'!#REF!</definedName>
    <definedName name="invesmat6">'fiche PRF'!#REF!</definedName>
    <definedName name="invesmat7">'fiche PRF'!#REF!</definedName>
    <definedName name="invesmat8">'fiche PRF'!#REF!</definedName>
    <definedName name="invesmat9">'fiche PRF'!#REF!</definedName>
    <definedName name="investotimm">'fiche PRF'!#REF!</definedName>
    <definedName name="investotm">'fiche PRF'!#REF!</definedName>
    <definedName name="matachev1">'fiche PRF'!#REF!</definedName>
    <definedName name="matachev10">'fiche PRF'!#REF!</definedName>
    <definedName name="matachev2">'fiche PRF'!#REF!</definedName>
    <definedName name="matachev3">'fiche PRF'!#REF!</definedName>
    <definedName name="matachev4">'fiche PRF'!#REF!</definedName>
    <definedName name="matachev5">'fiche PRF'!#REF!</definedName>
    <definedName name="matachev6">'fiche PRF'!#REF!</definedName>
    <definedName name="matachev7">'fiche PRF'!#REF!</definedName>
    <definedName name="matachev8">'fiche PRF'!#REF!</definedName>
    <definedName name="matachev9">'fiche PRF'!#REF!</definedName>
    <definedName name="matcou1">'fiche PRF'!#REF!</definedName>
    <definedName name="matcou10">'fiche PRF'!#REF!</definedName>
    <definedName name="matcou2">'fiche PRF'!#REF!</definedName>
    <definedName name="matcou3">'fiche PRF'!#REF!</definedName>
    <definedName name="matcou4">'fiche PRF'!#REF!</definedName>
    <definedName name="matcou5">'fiche PRF'!#REF!</definedName>
    <definedName name="matcou6">'fiche PRF'!#REF!</definedName>
    <definedName name="matcou7">'fiche PRF'!#REF!</definedName>
    <definedName name="matcou8">'fiche PRF'!#REF!</definedName>
    <definedName name="matcou9">'fiche PRF'!#REF!</definedName>
    <definedName name="matfisc">'fiche PRF'!#REF!</definedName>
    <definedName name="matreal1">'fiche PRF'!#REF!</definedName>
    <definedName name="matreal10">'fiche PRF'!#REF!</definedName>
    <definedName name="matreal2">'fiche PRF'!#REF!</definedName>
    <definedName name="matreal3">'fiche PRF'!#REF!</definedName>
    <definedName name="matreal4">'fiche PRF'!#REF!</definedName>
    <definedName name="matreal5">'fiche PRF'!#REF!</definedName>
    <definedName name="matreal6">'fiche PRF'!#REF!</definedName>
    <definedName name="matreal7">'fiche PRF'!#REF!</definedName>
    <definedName name="matreal8">'fiche PRF'!#REF!</definedName>
    <definedName name="matreal9">'fiche PRF'!#REF!</definedName>
    <definedName name="montcrml1">'fiche PRF'!#REF!</definedName>
    <definedName name="montcrml2">'fiche PRF'!#REF!</definedName>
    <definedName name="montcrml3">'fiche PRF'!#REF!</definedName>
    <definedName name="montcrspe1">'fiche PRF'!#REF!</definedName>
    <definedName name="montcrspe2">'fiche PRF'!#REF!</definedName>
    <definedName name="montcrspe3">'fiche PRF'!#REF!</definedName>
    <definedName name="montot">'fiche PRF'!#REF!</definedName>
    <definedName name="nbmn">'fiche PRF'!$AX$3</definedName>
    <definedName name="nbrvisit">'fiche PRF'!#REF!</definedName>
    <definedName name="NEPMN">'fiche PRF'!#REF!</definedName>
    <definedName name="NER">'fiche PRF'!#REF!</definedName>
    <definedName name="nivbon">'fiche PRF'!#REF!</definedName>
    <definedName name="nivins">'fiche PRF'!#REF!</definedName>
    <definedName name="nivmoy">'fiche PRF'!#REF!</definedName>
    <definedName name="nonexport">'fiche PRF'!#REF!</definedName>
    <definedName name="nonresid">'fiche PRF'!#REF!</definedName>
    <definedName name="nsh1">'fiche PRF'!#REF!</definedName>
    <definedName name="nsh2">'fiche PRF'!#REF!</definedName>
    <definedName name="nsh3">'fiche PRF'!#REF!</definedName>
    <definedName name="nsh4">'fiche PRF'!#REF!</definedName>
    <definedName name="organifa">'fiche PRF'!#REF!</definedName>
    <definedName name="organifo">'fiche PRF'!#REF!</definedName>
    <definedName name="organiim">'fiche PRF'!#REF!</definedName>
    <definedName name="organili">'fiche PRF'!#REF!</definedName>
    <definedName name="organimo">'fiche PRF'!#REF!</definedName>
    <definedName name="organitr">'fiche PRF'!#REF!</definedName>
    <definedName name="ouiexport">'fiche PRF'!#REF!</definedName>
    <definedName name="ouiresid">'fiche PRF'!#REF!</definedName>
    <definedName name="pag1">'fiche PRF'!$A$1:$BD$80</definedName>
    <definedName name="pag2">'fiche PRF'!#REF!</definedName>
    <definedName name="pag3">'fiche PRF'!#REF!</definedName>
    <definedName name="pag4">'fiche PRF'!#REF!</definedName>
    <definedName name="pag5">'fiche PRF'!#REF!</definedName>
    <definedName name="partca1">'fiche PRF'!#REF!</definedName>
    <definedName name="partca2">'fiche PRF'!#REF!</definedName>
    <definedName name="partca3">'fiche PRF'!#REF!</definedName>
    <definedName name="partca4">'fiche PRF'!#REF!</definedName>
    <definedName name="partetra">'fiche PRF'!#REF!</definedName>
    <definedName name="pmnachev">'fiche PRF'!#REF!</definedName>
    <definedName name="pmncoutot">'fiche PRF'!#REF!</definedName>
    <definedName name="pmnorien1">'fiche PRF'!#REF!</definedName>
    <definedName name="pmnorien10">'fiche PRF'!#REF!</definedName>
    <definedName name="pmnorien2">'fiche PRF'!#REF!</definedName>
    <definedName name="pmnorien3">'fiche PRF'!#REF!</definedName>
    <definedName name="pmnorien4">'fiche PRF'!#REF!</definedName>
    <definedName name="pmnorien5">'fiche PRF'!#REF!</definedName>
    <definedName name="pmnorien6">'fiche PRF'!#REF!</definedName>
    <definedName name="pmnorien7">'fiche PRF'!#REF!</definedName>
    <definedName name="pmnorien8">'fiche PRF'!#REF!</definedName>
    <definedName name="pmnorien9">'fiche PRF'!#REF!</definedName>
    <definedName name="pmnreal">'fiche PRF'!#REF!</definedName>
    <definedName name="pmnsol1">'fiche PRF'!#REF!</definedName>
    <definedName name="pmnsol10">'fiche PRF'!#REF!</definedName>
    <definedName name="pmnsol2">'fiche PRF'!#REF!</definedName>
    <definedName name="pmnsol3">'fiche PRF'!#REF!</definedName>
    <definedName name="pmnsol4">'fiche PRF'!#REF!</definedName>
    <definedName name="pmnsol5">'fiche PRF'!#REF!</definedName>
    <definedName name="pmnsol6">'fiche PRF'!#REF!</definedName>
    <definedName name="pmnsol7">'fiche PRF'!#REF!</definedName>
    <definedName name="pmnsol8">'fiche PRF'!#REF!</definedName>
    <definedName name="pmnsol9">'fiche PRF'!#REF!</definedName>
    <definedName name="polBrui">'fiche PRF'!#REF!</definedName>
    <definedName name="polGaz">'fiche PRF'!#REF!</definedName>
    <definedName name="polLiqui">'fiche PRF'!#REF!</definedName>
    <definedName name="polSolid">'fiche PRF'!#REF!</definedName>
    <definedName name="previs1">'fiche PRF'!#REF!</definedName>
    <definedName name="previs2">'fiche PRF'!#REF!</definedName>
    <definedName name="previs3">'fiche PRF'!#REF!</definedName>
    <definedName name="previs4">'fiche PRF'!#REF!</definedName>
    <definedName name="previs5">'fiche PRF'!#REF!</definedName>
    <definedName name="previs6">'fiche PRF'!#REF!</definedName>
    <definedName name="Prime_sur_l_investissement_matériel__6">'Feuil3'!$W$13</definedName>
    <definedName name="prod1">'fiche PRF'!#REF!</definedName>
    <definedName name="prod2">'fiche PRF'!#REF!</definedName>
    <definedName name="prod3">'fiche PRF'!#REF!</definedName>
    <definedName name="prod4">'fiche PRF'!#REF!</definedName>
    <definedName name="productrav1">'fiche PRF'!#REF!</definedName>
    <definedName name="productrav2">'fiche PRF'!#REF!</definedName>
    <definedName name="productrav3">'fiche PRF'!#REF!</definedName>
    <definedName name="qprod1">'fiche PRF'!#REF!</definedName>
    <definedName name="qprod2">'fiche PRF'!#REF!</definedName>
    <definedName name="qprod3">'fiche PRF'!#REF!</definedName>
    <definedName name="qprod4">'fiche PRF'!#REF!</definedName>
    <definedName name="raison">'fiche PRF'!$L$74</definedName>
    <definedName name="rentafina1">'fiche PRF'!#REF!</definedName>
    <definedName name="rentafina2">'fiche PRF'!#REF!</definedName>
    <definedName name="rentafina3">'fiche PRF'!#REF!</definedName>
    <definedName name="respon">'fiche PRF'!$V$76</definedName>
    <definedName name="resshumfa">'fiche PRF'!#REF!</definedName>
    <definedName name="resshumfo">'fiche PRF'!#REF!</definedName>
    <definedName name="resshumim">'fiche PRF'!#REF!</definedName>
    <definedName name="resshumli">'fiche PRF'!#REF!</definedName>
    <definedName name="resshummo">'fiche PRF'!#REF!</definedName>
    <definedName name="resshumtr">'fiche PRF'!#REF!</definedName>
    <definedName name="rfechean1">'fiche PRF'!#REF!</definedName>
    <definedName name="rfechean2">'fiche PRF'!#REF!</definedName>
    <definedName name="rfechean3">'fiche PRF'!#REF!</definedName>
    <definedName name="rfechean4">'fiche PRF'!#REF!</definedName>
    <definedName name="rfnatur1">'fiche PRF'!#REF!</definedName>
    <definedName name="rfnatur2">'fiche PRF'!#REF!</definedName>
    <definedName name="rfnatur3">'fiche PRF'!#REF!</definedName>
    <definedName name="rfnatur4">'fiche PRF'!#REF!</definedName>
    <definedName name="scp">'fiche PRF'!$AI$77</definedName>
    <definedName name="sdeleg">'fiche PRF'!$AC$78</definedName>
    <definedName name="sect">'fiche PRF'!#REF!</definedName>
    <definedName name="sgouv">'fiche PRF'!$O$78</definedName>
    <definedName name="stel">'fiche PRF'!$AQ$77</definedName>
    <definedName name="stjuri">'fiche PRF'!#REF!</definedName>
    <definedName name="tauexpor1">'fiche PRF'!#REF!</definedName>
    <definedName name="tauexpor2">'fiche PRF'!#REF!</definedName>
    <definedName name="tauexpor3">'fiche PRF'!#REF!</definedName>
    <definedName name="tauinves1">'fiche PRF'!#REF!</definedName>
    <definedName name="tauinves2">'fiche PRF'!#REF!</definedName>
    <definedName name="tauinves3">'fiche PRF'!#REF!</definedName>
    <definedName name="tauxencad1">'fiche PRF'!#REF!</definedName>
    <definedName name="tauxencad2">'fiche PRF'!#REF!</definedName>
    <definedName name="tauxencad3">'fiche PRF'!#REF!</definedName>
    <definedName name="tauxucp">'fiche PRF'!#REF!</definedName>
    <definedName name="tendtglob1">'fiche PRF'!#REF!</definedName>
    <definedName name="tendtglob2">'fiche PRF'!#REF!</definedName>
    <definedName name="tendtglob3">'fiche PRF'!#REF!</definedName>
    <definedName name="tmargexp1">'fiche PRF'!#REF!</definedName>
    <definedName name="tmargexp2">'fiche PRF'!#REF!</definedName>
    <definedName name="tmargexp3">'fiche PRF'!#REF!</definedName>
    <definedName name="ucp">'fiche PRF'!#REF!</definedName>
    <definedName name="udeleg">'fiche PRF'!#REF!</definedName>
    <definedName name="ufax">'fiche PRF'!#REF!</definedName>
    <definedName name="ugouv">'fiche PRF'!#REF!</definedName>
    <definedName name="uprod1">'fiche PRF'!#REF!</definedName>
    <definedName name="uprod2">'fiche PRF'!#REF!</definedName>
    <definedName name="uprod3">'fiche PRF'!#REF!</definedName>
    <definedName name="uprod4">'fiche PRF'!#REF!</definedName>
    <definedName name="utel">'fiche PRF'!#REF!</definedName>
    <definedName name="va_ca">'fiche PRF'!#REF!</definedName>
    <definedName name="varcib1">'fiche PRF'!#REF!</definedName>
    <definedName name="varcib2">'fiche PRF'!#REF!</definedName>
    <definedName name="varcib3">'fiche PRF'!#REF!</definedName>
    <definedName name="varcib4">'fiche PRF'!#REF!</definedName>
    <definedName name="varcib5">'fiche PRF'!#REF!</definedName>
    <definedName name="varcib6">'fiche PRF'!#REF!</definedName>
    <definedName name="_xlnm.Print_Area" localSheetId="1">'Feuil2'!$A$1:$AJ$61</definedName>
    <definedName name="_xlnm.Print_Area" localSheetId="2">'Feuil3'!$Q$1:$W$28</definedName>
    <definedName name="_xlnm.Print_Area" localSheetId="3">'Feuil4'!$A$1:$AI$53</definedName>
    <definedName name="_xlnm.Print_Area" localSheetId="0">'fiche PRF'!$A$1:$BG$184</definedName>
  </definedNames>
  <calcPr fullCalcOnLoad="1"/>
</workbook>
</file>

<file path=xl/sharedStrings.xml><?xml version="1.0" encoding="utf-8"?>
<sst xmlns="http://schemas.openxmlformats.org/spreadsheetml/2006/main" count="366" uniqueCount="284">
  <si>
    <t xml:space="preserve">  REPUBLIQUE TUNISIENNE</t>
  </si>
  <si>
    <t>MINISTERE DE L'INDUSTRIE</t>
  </si>
  <si>
    <t>Raison sociale :</t>
  </si>
  <si>
    <t>C.P.</t>
  </si>
  <si>
    <t>Tél :</t>
  </si>
  <si>
    <t>Fax:</t>
  </si>
  <si>
    <t>Statut juridique:</t>
  </si>
  <si>
    <t>DT</t>
  </si>
  <si>
    <t xml:space="preserve"> </t>
  </si>
  <si>
    <t>Total</t>
  </si>
  <si>
    <t>Tunisiens</t>
  </si>
  <si>
    <t>h/j</t>
  </si>
  <si>
    <t>Etrangers</t>
  </si>
  <si>
    <t xml:space="preserve">Total </t>
  </si>
  <si>
    <t>Bon</t>
  </si>
  <si>
    <t>Bureau de Mise à Niveau</t>
  </si>
  <si>
    <t>N°BMN</t>
  </si>
  <si>
    <t>FICHE DE DECISION DU COPIL</t>
  </si>
  <si>
    <t>Entreprise:</t>
  </si>
  <si>
    <t>Code en douane</t>
  </si>
  <si>
    <t>Secteur:</t>
  </si>
  <si>
    <t xml:space="preserve">   Coûts en DT</t>
  </si>
  <si>
    <t xml:space="preserve">  Avis du BMN</t>
  </si>
  <si>
    <t>TAPER</t>
  </si>
  <si>
    <t>Opérations</t>
  </si>
  <si>
    <t>investissements</t>
  </si>
  <si>
    <t>montants en DT</t>
  </si>
  <si>
    <t xml:space="preserve">   Fonds</t>
  </si>
  <si>
    <t xml:space="preserve"> Avis du COPIL</t>
  </si>
  <si>
    <t>FC,FM,FX</t>
  </si>
  <si>
    <t xml:space="preserve">    prévus</t>
  </si>
  <si>
    <t xml:space="preserve">   éligibles</t>
  </si>
  <si>
    <t>FD, FP</t>
  </si>
  <si>
    <t>Investissements matériels</t>
  </si>
  <si>
    <t>S/total</t>
  </si>
  <si>
    <t>Investissements immatériels</t>
  </si>
  <si>
    <t>Diagnostic-plan de mise à niveau</t>
  </si>
  <si>
    <t xml:space="preserve">TOTAL INVESTISSEMENTS </t>
  </si>
  <si>
    <t>LES INVESTISSEMENTS</t>
  </si>
  <si>
    <t>PRIMES, DT</t>
  </si>
  <si>
    <t>Taux</t>
  </si>
  <si>
    <t>1. éligibles au FODEC:</t>
  </si>
  <si>
    <t>*  investissements matériels</t>
  </si>
  <si>
    <t>*  investissements immatériels</t>
  </si>
  <si>
    <t>* diagnostic-plan de mise à niveau</t>
  </si>
  <si>
    <t>2. éligibles au :</t>
  </si>
  <si>
    <t>a.</t>
  </si>
  <si>
    <t xml:space="preserve">FOPROMAT </t>
  </si>
  <si>
    <t>b.</t>
  </si>
  <si>
    <t xml:space="preserve">FOPRODEX </t>
  </si>
  <si>
    <t>c.</t>
  </si>
  <si>
    <t>TFP + FýIAP</t>
  </si>
  <si>
    <t>d,</t>
  </si>
  <si>
    <t xml:space="preserve">FODEP </t>
  </si>
  <si>
    <t>COMMENTAIRES:</t>
  </si>
  <si>
    <t>du Bureau de Mise à Niveau:</t>
  </si>
  <si>
    <t>du COPIL:</t>
  </si>
  <si>
    <t xml:space="preserve">                                 Entreprise :</t>
  </si>
  <si>
    <t xml:space="preserve">                                     N° BMN :</t>
  </si>
  <si>
    <t>Entreprise :</t>
  </si>
  <si>
    <t xml:space="preserve">   N° BMN :</t>
  </si>
  <si>
    <t>En DT</t>
  </si>
  <si>
    <t>I - Données clé de la situation financière de l'entreprise</t>
  </si>
  <si>
    <t>Actif</t>
  </si>
  <si>
    <t>Passif</t>
  </si>
  <si>
    <t>Rubriques</t>
  </si>
  <si>
    <t>Rubrique</t>
  </si>
  <si>
    <t>Montant</t>
  </si>
  <si>
    <t>Capitaux propres et réserves (a)</t>
  </si>
  <si>
    <t>Financement par fonds propres déclaré (1)</t>
  </si>
  <si>
    <t>Provisions (b)</t>
  </si>
  <si>
    <t>Investissement matériel total (2)</t>
  </si>
  <si>
    <t>Bénéfice de l'année (c)</t>
  </si>
  <si>
    <t>Investissement matériel éligible aux primes (3)</t>
  </si>
  <si>
    <t>Frais d'établissement (d)</t>
  </si>
  <si>
    <t>Investissement matériel éligible aux primes à 20% (4)</t>
  </si>
  <si>
    <t>Pertes cumulées (e)</t>
  </si>
  <si>
    <t>Investissement matériel éligible aux primes à 10% (5)</t>
  </si>
  <si>
    <t>Fonds propres nets (f)</t>
  </si>
  <si>
    <t>Prime sur l'investissement matériel (6)</t>
  </si>
  <si>
    <t>Dettes à moyen et long terme (g)</t>
  </si>
  <si>
    <t>Taux de la prime sur l'investissement matériel total (7)</t>
  </si>
  <si>
    <t>Dettes à court terme d'exploitation (h)</t>
  </si>
  <si>
    <t>Taux de la prime sur l'investissement matériel éligible (8)</t>
  </si>
  <si>
    <t>Dettes à court terme bancaires (i)</t>
  </si>
  <si>
    <t>Investissement immatériel total (9)</t>
  </si>
  <si>
    <t>Informations supplémentaires</t>
  </si>
  <si>
    <t xml:space="preserve">Actif net total  (j) </t>
  </si>
  <si>
    <t>Investissement immatériel éligible (10)</t>
  </si>
  <si>
    <t>Valeurs d'exploitation + Valeurs réalisables (k)</t>
  </si>
  <si>
    <t>Prime sur investissement immatériel (11)</t>
  </si>
  <si>
    <t>Besoin en fonds de roulement (l)</t>
  </si>
  <si>
    <t>Taux de la prime sur l'investissement immatériel total (12)</t>
  </si>
  <si>
    <t>II - Informations relatives à la structure financière de l'entreprise (en DT)</t>
  </si>
  <si>
    <t xml:space="preserve">Capitaux propres + Dettes bancaires + BFRE (m) </t>
  </si>
  <si>
    <t>Taux de la prime sur l'investissement immatériel éligible (13)</t>
  </si>
  <si>
    <t>Fonds propres / (CP+DB+BFRE) (n)</t>
  </si>
  <si>
    <t>Diagnostic (14)</t>
  </si>
  <si>
    <t>Surplus de fonds propres (o)</t>
  </si>
  <si>
    <t>Prime sur diagnostic (15)</t>
  </si>
  <si>
    <t>Immobilisations avant Mise à Niveau</t>
  </si>
  <si>
    <t>Augmentation de capital (p)</t>
  </si>
  <si>
    <t>Investissement total (16)</t>
  </si>
  <si>
    <t>Investissement de Mise à Niveau</t>
  </si>
  <si>
    <t>Fonds propres éligibles à la prime de 20% (q)</t>
  </si>
  <si>
    <t>Investissement éligible total (17)</t>
  </si>
  <si>
    <t>30% des immobilisations</t>
  </si>
  <si>
    <t>Prime totale (18)</t>
  </si>
  <si>
    <t>Fonds de roulement avant mise à niveau</t>
  </si>
  <si>
    <t>Taux de la prime sur investissement total(19)</t>
  </si>
  <si>
    <t>Ratio d'autonomie avant mise à niveau</t>
  </si>
  <si>
    <t>Taux de la prime sur investissement éligible total(20)</t>
  </si>
  <si>
    <t>Fonds propres avant mise à niveau</t>
  </si>
  <si>
    <t>Emprunts nouveaux</t>
  </si>
  <si>
    <t>Augmentation de capital par apports nouveaux</t>
  </si>
  <si>
    <t>Fonds de roulement après mise à niveau</t>
  </si>
  <si>
    <t>Ratio d'autonomie après mise à niveau</t>
  </si>
  <si>
    <t>Besoin additionnel minimum de capitaux propres</t>
  </si>
  <si>
    <t>Besoin additionnel de capitaux permanents</t>
  </si>
  <si>
    <t>Ratio d'autonomie si BACP=BAMCP</t>
  </si>
  <si>
    <t>Ratio d'autonomie si ACP=DLMT</t>
  </si>
  <si>
    <t>Cash-flow 95</t>
  </si>
  <si>
    <t xml:space="preserve"> Bureau de Mise à Niveau</t>
  </si>
  <si>
    <t>GRILLE D'EVALUATION DU DIAGNOSTIC-PLAN DE MISE A NIVEAU</t>
  </si>
  <si>
    <t>Consultants</t>
  </si>
  <si>
    <t>Banque Chef de file</t>
  </si>
  <si>
    <t>1. Diagnostic</t>
  </si>
  <si>
    <t xml:space="preserve"> plan de mise à niveau</t>
  </si>
  <si>
    <t xml:space="preserve">2. Temps d'expertise engagés: </t>
  </si>
  <si>
    <t>3. Coût du diagnostic (HT)</t>
  </si>
  <si>
    <t>4. Nombre de visites dans l'entreprise:</t>
  </si>
  <si>
    <t>EVALUATION</t>
  </si>
  <si>
    <t>Insuffisant</t>
  </si>
  <si>
    <t xml:space="preserve"> Moyen</t>
  </si>
  <si>
    <t>1.Méthode et rigueur de la démarche</t>
  </si>
  <si>
    <t>2.Relations avec l'entreprise</t>
  </si>
  <si>
    <t>3.Document fourni</t>
  </si>
  <si>
    <t>Degré d'approfondissement des analyses</t>
  </si>
  <si>
    <t>4.Aspects "financiers"</t>
  </si>
  <si>
    <t>5."organisation"</t>
  </si>
  <si>
    <t>6."approvisionnement/marketing"</t>
  </si>
  <si>
    <t>7."technologie"</t>
  </si>
  <si>
    <t>8."ressources humaines</t>
  </si>
  <si>
    <t>Qualités analytiques</t>
  </si>
  <si>
    <t>9.Eléments de référence</t>
  </si>
  <si>
    <t>10.Approche suffisamment globale</t>
  </si>
  <si>
    <t>11.Absence d'erreurs ou de contradiction</t>
  </si>
  <si>
    <t>12.Caractère synthétique</t>
  </si>
  <si>
    <t>13.Existence d'un vrais diagnostic</t>
  </si>
  <si>
    <t>14.Clarté de la présentation</t>
  </si>
  <si>
    <t>Plan de Mise à Niveau</t>
  </si>
  <si>
    <t>15.Explication des hypothèses de base</t>
  </si>
  <si>
    <t>16.Exploration de solutions alternatives</t>
  </si>
  <si>
    <t>17.Précisions quant aux raisons de choix</t>
  </si>
  <si>
    <t>18.Positionnement stratégique</t>
  </si>
  <si>
    <t>19.Explication des variables-cibles</t>
  </si>
  <si>
    <t>20.Modalités de réalisation</t>
  </si>
  <si>
    <t>21Calendrier</t>
  </si>
  <si>
    <t>Total des évaluations</t>
  </si>
  <si>
    <t>dont sur critère (s) éliminatoire (s) en gras</t>
  </si>
  <si>
    <t>NB : chaque critère en gras (4 à 10 et 18 est éliminatoire au cas où il n'a pas été traité ou insuffisament traité</t>
  </si>
  <si>
    <t>Dénomination</t>
  </si>
  <si>
    <t>Responsable :</t>
  </si>
  <si>
    <t>Qualité :</t>
  </si>
  <si>
    <t>E-mail :</t>
  </si>
  <si>
    <r>
      <t>Adresse:</t>
    </r>
    <r>
      <rPr>
        <sz val="10"/>
        <rFont val="Arial"/>
        <family val="0"/>
      </rPr>
      <t xml:space="preserve"> </t>
    </r>
  </si>
  <si>
    <t>-</t>
  </si>
  <si>
    <t>Secteur d'activité :</t>
  </si>
  <si>
    <t>Principales activités :</t>
  </si>
  <si>
    <t>Bureau de Mise à Niveau de l'Industrie</t>
  </si>
  <si>
    <t>Effectif :</t>
  </si>
  <si>
    <t>%</t>
  </si>
  <si>
    <t xml:space="preserve">Résidente: </t>
  </si>
  <si>
    <t xml:space="preserve">  </t>
  </si>
  <si>
    <t xml:space="preserve">Non résidente: </t>
  </si>
  <si>
    <t>Régime :</t>
  </si>
  <si>
    <t>Totalement exportateur :</t>
  </si>
  <si>
    <t>Autre que totalement exportateur :</t>
  </si>
  <si>
    <t>1/ Caractérisation de l'Entreprise :</t>
  </si>
  <si>
    <t>dont cadres</t>
  </si>
  <si>
    <t>Appartenance à un groupe</t>
  </si>
  <si>
    <t>Capital social actuel :</t>
  </si>
  <si>
    <t>Principaux marchés de l'entreprise</t>
  </si>
  <si>
    <t>Perspectives de croissance:</t>
  </si>
  <si>
    <t>Nouveaux produits</t>
  </si>
  <si>
    <t>Nouveaux marchés</t>
  </si>
  <si>
    <t>Investissements de Mise à niveau</t>
  </si>
  <si>
    <t>Principales rubiques</t>
  </si>
  <si>
    <t>PMN 1</t>
  </si>
  <si>
    <t>PMN 2</t>
  </si>
  <si>
    <t>PMN 3</t>
  </si>
  <si>
    <t>ACTIF</t>
  </si>
  <si>
    <t>PASSIF</t>
  </si>
  <si>
    <t>Capital social</t>
  </si>
  <si>
    <t>Dotations aux amortissements</t>
  </si>
  <si>
    <t>Résultat net de l'exercice</t>
  </si>
  <si>
    <t>2/ Présentation du projet :</t>
  </si>
  <si>
    <t>3/</t>
  </si>
  <si>
    <t>Principales destinations</t>
  </si>
  <si>
    <t>1-</t>
  </si>
  <si>
    <t>Immob incorporelles</t>
  </si>
  <si>
    <t>Immob corporelles</t>
  </si>
  <si>
    <t>Immob financières</t>
  </si>
  <si>
    <t>Autres actifs non courants</t>
  </si>
  <si>
    <t>Stocks</t>
  </si>
  <si>
    <t>Clients&amp;comptes rattachés</t>
  </si>
  <si>
    <t>Autres actifs courants</t>
  </si>
  <si>
    <t>Placements&amp; autres actifs fin</t>
  </si>
  <si>
    <t>Liquidité</t>
  </si>
  <si>
    <t>Résultats reportés</t>
  </si>
  <si>
    <t>Réserves et autres CP</t>
  </si>
  <si>
    <t>Résultats de l'exercice</t>
  </si>
  <si>
    <t>Emprunt LMT</t>
  </si>
  <si>
    <t>Autres passifs fin NC</t>
  </si>
  <si>
    <t>Provisions</t>
  </si>
  <si>
    <t>Frs et comptes rattachés</t>
  </si>
  <si>
    <t>Autres passifs courants</t>
  </si>
  <si>
    <t>Concours bancaires</t>
  </si>
  <si>
    <t>Désignation</t>
  </si>
  <si>
    <t>Impayés financiers</t>
  </si>
  <si>
    <t>Autres CCT</t>
  </si>
  <si>
    <t>Crédits à MT (y compris leasing)</t>
  </si>
  <si>
    <t>Engagements par signature</t>
  </si>
  <si>
    <t>Produits existants</t>
  </si>
  <si>
    <t>Evolution du CA par produit</t>
  </si>
  <si>
    <t>Marchés existants</t>
  </si>
  <si>
    <t>Evolution Part de marché</t>
  </si>
  <si>
    <t>Crédits par caisse (débits en compte)</t>
  </si>
  <si>
    <t>Sont exclues des avantages du programme de restructuration financière les entreprises en difficulté au sens de la loi 95-105</t>
  </si>
  <si>
    <t>4/ Autres éléments financiers</t>
  </si>
  <si>
    <t xml:space="preserve">Montants en dinars (en Dt) </t>
  </si>
  <si>
    <t>Revenus d'exploitation (Chiffre d'affaires)</t>
  </si>
  <si>
    <t>dont à l'exportation</t>
  </si>
  <si>
    <t>Achats consommés</t>
  </si>
  <si>
    <t>Charges de personnel</t>
  </si>
  <si>
    <t>Charges financières</t>
  </si>
  <si>
    <t>Autres charges d'exploitation</t>
  </si>
  <si>
    <t>Elements exceptionnels</t>
  </si>
  <si>
    <t>Matricule Fiscal:</t>
  </si>
  <si>
    <t>Registre du Commerce:</t>
  </si>
  <si>
    <t>Date de création:</t>
  </si>
  <si>
    <t>Demande de concours du programme de la</t>
  </si>
  <si>
    <t>Restructuration financière des PME(s) (RF-PME)</t>
  </si>
  <si>
    <t>Partenaires étrangers:</t>
  </si>
  <si>
    <t>Schéma de financement initial:</t>
  </si>
  <si>
    <t>Coût de l'investissement initial:</t>
  </si>
  <si>
    <t>Fonds Propres:</t>
  </si>
  <si>
    <t>Crédits bancaires:</t>
  </si>
  <si>
    <t>Banque chef de file:</t>
  </si>
  <si>
    <t>dont SICAR(s):</t>
  </si>
  <si>
    <t>Autres crédits:</t>
  </si>
  <si>
    <t>dont SICAR:</t>
  </si>
  <si>
    <t>Participation étrangère:</t>
  </si>
  <si>
    <t>CA HT en DT:</t>
  </si>
  <si>
    <t>Part du CA Export</t>
  </si>
  <si>
    <t>Produits et marchés:</t>
  </si>
  <si>
    <t>en Dt</t>
  </si>
  <si>
    <t>Montant autorisé</t>
  </si>
  <si>
    <t>Montant utilisé</t>
  </si>
  <si>
    <t>Réalisations Montant et %</t>
  </si>
  <si>
    <t>Excédent brut d'exploitation</t>
  </si>
  <si>
    <t>Capital social / total capitaux propres</t>
  </si>
  <si>
    <t>Ratio de couverture des actifs immobilisés par les fonds propres</t>
  </si>
  <si>
    <t>Fonds de roulement</t>
  </si>
  <si>
    <t>Besoin en fonds de roulement</t>
  </si>
  <si>
    <t>BFR / Chiffre d'affaires en jours</t>
  </si>
  <si>
    <t>Trésorerie Nette</t>
  </si>
  <si>
    <t>Ratio de solvabilité</t>
  </si>
  <si>
    <t>Rentabilité financière</t>
  </si>
  <si>
    <t>Cash Flow Net</t>
  </si>
  <si>
    <t>Passifs Non courants / Cash Flow Net</t>
  </si>
  <si>
    <t>Classe de risque dans le système bancaire (0, I, II, III, IV):</t>
  </si>
  <si>
    <t>5/</t>
  </si>
  <si>
    <t>7/ Situation des engagements:</t>
  </si>
  <si>
    <t>Production en dt (compte tenude variation stocks)</t>
  </si>
  <si>
    <t>6/  Résumé de la situation financière et besoins en restructuration</t>
  </si>
  <si>
    <t>Besoins de restructuration en fonds propres:</t>
  </si>
  <si>
    <t>Besoins de restructuration en crédits bancaires:</t>
  </si>
  <si>
    <t>Analyse financière Sommaire:</t>
  </si>
  <si>
    <t>Bilans Synthétiques</t>
  </si>
  <si>
    <t>Implantation :</t>
  </si>
  <si>
    <t>Activité :</t>
  </si>
  <si>
    <t>*</t>
  </si>
  <si>
    <t>Ministère de l’Industrie</t>
  </si>
</sst>
</file>

<file path=xl/styles.xml><?xml version="1.0" encoding="utf-8"?>
<styleSheet xmlns="http://schemas.openxmlformats.org/spreadsheetml/2006/main">
  <numFmts count="63">
    <numFmt numFmtId="5" formatCode="&quot;د.ت.&quot;\ #,##0_-;&quot;د.ت.&quot;\ #,##0\-"/>
    <numFmt numFmtId="6" formatCode="&quot;د.ت.&quot;\ #,##0_-;[Red]&quot;د.ت.&quot;\ #,##0\-"/>
    <numFmt numFmtId="7" formatCode="&quot;د.ت.&quot;\ #,##0.00_-;&quot;د.ت.&quot;\ #,##0.00\-"/>
    <numFmt numFmtId="8" formatCode="&quot;د.ت.&quot;\ #,##0.00_-;[Red]&quot;د.ت.&quot;\ #,##0.00\-"/>
    <numFmt numFmtId="42" formatCode="_-&quot;د.ت.&quot;\ * #,##0_-;_-&quot;د.ت.&quot;\ * #,##0\-;_-&quot;د.ت.&quot;\ * &quot;-&quot;_-;_-@_-"/>
    <numFmt numFmtId="41" formatCode="_-* #,##0_-;_-* #,##0\-;_-* &quot;-&quot;_-;_-@_-"/>
    <numFmt numFmtId="44" formatCode="_-&quot;د.ت.&quot;\ * #,##0.00_-;_-&quot;د.ت.&quot;\ * #,##0.00\-;_-&quot;د.ت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 F&quot;;\-#,##0\ &quot; F&quot;"/>
    <numFmt numFmtId="181" formatCode="#,##0\ &quot; F&quot;;[Red]\-#,##0\ &quot; F&quot;"/>
    <numFmt numFmtId="182" formatCode="#,##0.00\ &quot; F&quot;;\-#,##0.00\ &quot; F&quot;"/>
    <numFmt numFmtId="183" formatCode="#,##0.00\ &quot; F&quot;;[Red]\-#,##0.00\ &quot; F&quot;"/>
    <numFmt numFmtId="184" formatCode="_-* #,##0\ &quot; F&quot;_-;\-* #,##0\ &quot; F&quot;_-;_-* &quot;-&quot;\ &quot; F&quot;_-;_-@_-"/>
    <numFmt numFmtId="185" formatCode="_-* #,##0\ _ _F_-;\-* #,##0\ _ _F_-;_-* &quot;-&quot;\ _ _F_-;_-@_-"/>
    <numFmt numFmtId="186" formatCode="_-* #,##0.00\ &quot; F&quot;_-;\-* #,##0.00\ &quot; F&quot;_-;_-* &quot;-&quot;??\ &quot; F&quot;_-;_-@_-"/>
    <numFmt numFmtId="187" formatCode="_-* #,##0.00\ _ _F_-;\-* #,##0.00\ _ _F_-;_-* &quot;-&quot;??\ _ _F_-;_-@_-"/>
    <numFmt numFmtId="188" formatCode="&quot;Ï.Ê.&quot;\ #,##0;&quot;Ï.Ê.&quot;\ \-#,##0"/>
    <numFmt numFmtId="189" formatCode="&quot;Ï.Ê.&quot;\ #,##0;[Red]&quot;Ï.Ê.&quot;\ \-#,##0"/>
    <numFmt numFmtId="190" formatCode="&quot;Ï.Ê.&quot;\ #,##0.00;&quot;Ï.Ê.&quot;\ \-#,##0.00"/>
    <numFmt numFmtId="191" formatCode="&quot;Ï.Ê.&quot;\ #,##0.00;[Red]&quot;Ï.Ê.&quot;\ \-#,##0.00"/>
    <numFmt numFmtId="192" formatCode="_ &quot;Ï.Ê.&quot;\ * #,##0_ ;_ &quot;Ï.Ê.&quot;\ * \-#,##0_ ;_ &quot;Ï.Ê.&quot;\ * &quot;-&quot;_ ;_ @_ "/>
    <numFmt numFmtId="193" formatCode="_ * #,##0_ ;_ * \-#,##0_ ;_ * &quot;-&quot;_ ;_ @_ "/>
    <numFmt numFmtId="194" formatCode="_ &quot;Ï.Ê.&quot;\ * #,##0.00_ ;_ &quot;Ï.Ê.&quot;\ * \-#,##0.00_ ;_ &quot;Ï.Ê.&quot;\ * &quot;-&quot;??_ ;_ @_ "/>
    <numFmt numFmtId="195" formatCode="_ * #,##0.00_ ;_ * \-#,##0.00_ ;_ * &quot;-&quot;??_ ;_ @_ "/>
    <numFmt numFmtId="196" formatCode="&quot;Ñ.Ó.&quot;#,##0;&quot;Ñ.Ó.&quot;\-#,##0"/>
    <numFmt numFmtId="197" formatCode="&quot;Ñ.Ó.&quot;#,##0;[Red]&quot;Ñ.Ó.&quot;\-#,##0"/>
    <numFmt numFmtId="198" formatCode="&quot;Ñ.Ó.&quot;#,##0.00;&quot;Ñ.Ó.&quot;\-#,##0.00"/>
    <numFmt numFmtId="199" formatCode="&quot;Ñ.Ó.&quot;#,##0.00;[Red]&quot;Ñ.Ó.&quot;\-#,##0.00"/>
    <numFmt numFmtId="200" formatCode="_ &quot;Ñ.Ó.&quot;* #,##0_ ;_ &quot;Ñ.Ó.&quot;* \-#,##0_ ;_ &quot;Ñ.Ó.&quot;* &quot;-&quot;_ ;_ @_ "/>
    <numFmt numFmtId="201" formatCode="_ &quot;Ñ.Ó.&quot;* #,##0.00_ ;_ &quot;Ñ.Ó.&quot;* \-#,##0.00_ ;_ &quot;Ñ.Ó.&quot;* &quot;-&quot;??_ ;_ @_ "/>
    <numFmt numFmtId="202" formatCode="##\ #\ ###\ /\ ##"/>
    <numFmt numFmtId="203" formatCode="&quot;######@&quot;"/>
    <numFmt numFmtId="204" formatCode="0.0%"/>
    <numFmt numFmtId="205" formatCode="0;0;"/>
    <numFmt numFmtId="206" formatCode="#\ ##0"/>
    <numFmt numFmtId="207" formatCode="###\ ###\ ##0"/>
    <numFmt numFmtId="208" formatCode="#\ ###\ ##0"/>
    <numFmt numFmtId="209" formatCode="0;0;\ #,##0"/>
    <numFmt numFmtId="210" formatCode="#,##0;0;"/>
    <numFmt numFmtId="211" formatCode="@\ "/>
    <numFmt numFmtId="212" formatCode="_(* #,##0.00_);_(* \(#,##0.00\);_(* &quot;-&quot;??_);_(@_)"/>
    <numFmt numFmtId="213" formatCode="_(* #,##0_);_(* \(#,##0\);_(* &quot;-&quot;_);_(@_)"/>
    <numFmt numFmtId="214" formatCode="_(&quot;F&quot;\ * #,##0.00_);_(&quot;F&quot;\ * \(#,##0.00\);_(&quot;F&quot;\ * &quot;-&quot;??_);_(@_)"/>
    <numFmt numFmtId="215" formatCode="_(&quot;F&quot;\ * #,##0_);_(&quot;F&quot;\ * \(#,##0\);_(&quot;F&quot;\ * &quot;-&quot;_);_(@_)"/>
    <numFmt numFmtId="216" formatCode="#,##0\ ;\(#,##0\)"/>
    <numFmt numFmtId="217" formatCode="&quot;Vrai&quot;;&quot;Vrai&quot;;&quot;Faux&quot;"/>
    <numFmt numFmtId="218" formatCode="&quot;Actif&quot;;&quot;Actif&quot;;&quot;Inactif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sz val="11"/>
      <name val="Garamond"/>
      <family val="1"/>
    </font>
    <font>
      <b/>
      <sz val="14"/>
      <color indexed="18"/>
      <name val="Garmond (W1)"/>
      <family val="1"/>
    </font>
    <font>
      <sz val="10"/>
      <name val="Garmond (W1)"/>
      <family val="1"/>
    </font>
    <font>
      <b/>
      <sz val="10"/>
      <name val="Garmond (W1)"/>
      <family val="1"/>
    </font>
    <font>
      <b/>
      <u val="single"/>
      <sz val="12"/>
      <name val="Garmond (W1)"/>
      <family val="1"/>
    </font>
    <font>
      <sz val="9"/>
      <name val="Garmond (W1)"/>
      <family val="1"/>
    </font>
    <font>
      <b/>
      <sz val="9"/>
      <name val="Garmond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0" xfId="0" applyNumberFormat="1" applyFill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4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3" fontId="6" fillId="35" borderId="18" xfId="0" applyNumberFormat="1" applyFont="1" applyFill="1" applyBorder="1" applyAlignment="1">
      <alignment horizontal="centerContinuous"/>
    </xf>
    <xf numFmtId="3" fontId="6" fillId="35" borderId="19" xfId="0" applyNumberFormat="1" applyFont="1" applyFill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13" xfId="0" applyNumberFormat="1" applyBorder="1" applyAlignment="1" applyProtection="1">
      <alignment horizontal="centerContinuous"/>
      <protection/>
    </xf>
    <xf numFmtId="3" fontId="0" fillId="34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35" borderId="18" xfId="0" applyNumberFormat="1" applyFont="1" applyFill="1" applyBorder="1" applyAlignment="1" applyProtection="1">
      <alignment horizontal="centerContinuous"/>
      <protection/>
    </xf>
    <xf numFmtId="3" fontId="6" fillId="34" borderId="18" xfId="0" applyNumberFormat="1" applyFont="1" applyFill="1" applyBorder="1" applyAlignment="1">
      <alignment/>
    </xf>
    <xf numFmtId="3" fontId="6" fillId="34" borderId="20" xfId="0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centerContinuous"/>
    </xf>
    <xf numFmtId="3" fontId="6" fillId="35" borderId="19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0" fillId="36" borderId="10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/>
      <protection hidden="1"/>
    </xf>
    <xf numFmtId="10" fontId="0" fillId="36" borderId="13" xfId="0" applyNumberFormat="1" applyFill="1" applyBorder="1" applyAlignment="1" applyProtection="1">
      <alignment horizontal="centerContinuous"/>
      <protection hidden="1"/>
    </xf>
    <xf numFmtId="10" fontId="0" fillId="36" borderId="0" xfId="0" applyNumberFormat="1" applyFill="1" applyBorder="1" applyAlignment="1" applyProtection="1">
      <alignment horizontal="centerContinuous"/>
      <protection hidden="1"/>
    </xf>
    <xf numFmtId="10" fontId="0" fillId="36" borderId="14" xfId="0" applyNumberFormat="1" applyFill="1" applyBorder="1" applyAlignment="1" applyProtection="1">
      <alignment horizontal="centerContinuous"/>
      <protection hidden="1"/>
    </xf>
    <xf numFmtId="10" fontId="0" fillId="36" borderId="14" xfId="0" applyNumberFormat="1" applyFill="1" applyBorder="1" applyAlignment="1" applyProtection="1">
      <alignment/>
      <protection hidden="1"/>
    </xf>
    <xf numFmtId="10" fontId="0" fillId="36" borderId="15" xfId="0" applyNumberFormat="1" applyFill="1" applyBorder="1" applyAlignment="1" applyProtection="1">
      <alignment horizontal="centerContinuous"/>
      <protection hidden="1"/>
    </xf>
    <xf numFmtId="10" fontId="0" fillId="36" borderId="16" xfId="0" applyNumberFormat="1" applyFill="1" applyBorder="1" applyAlignment="1" applyProtection="1">
      <alignment horizontal="centerContinuous"/>
      <protection hidden="1"/>
    </xf>
    <xf numFmtId="10" fontId="0" fillId="36" borderId="17" xfId="0" applyNumberForma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/>
    </xf>
    <xf numFmtId="9" fontId="0" fillId="37" borderId="13" xfId="0" applyNumberFormat="1" applyFont="1" applyFill="1" applyBorder="1" applyAlignment="1" applyProtection="1">
      <alignment horizontal="centerContinuous"/>
      <protection hidden="1"/>
    </xf>
    <xf numFmtId="9" fontId="0" fillId="37" borderId="15" xfId="0" applyNumberFormat="1" applyFont="1" applyFill="1" applyBorder="1" applyAlignment="1" applyProtection="1">
      <alignment horizontal="centerContinuous"/>
      <protection hidden="1"/>
    </xf>
    <xf numFmtId="0" fontId="0" fillId="37" borderId="16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4" borderId="18" xfId="0" applyFill="1" applyBorder="1" applyAlignment="1">
      <alignment horizontal="centerContinuous" wrapText="1"/>
    </xf>
    <xf numFmtId="0" fontId="0" fillId="34" borderId="18" xfId="0" applyFill="1" applyBorder="1" applyAlignment="1">
      <alignment horizontal="centerContinuous"/>
    </xf>
    <xf numFmtId="0" fontId="0" fillId="34" borderId="19" xfId="0" applyFill="1" applyBorder="1" applyAlignment="1">
      <alignment horizontal="centerContinuous"/>
    </xf>
    <xf numFmtId="3" fontId="6" fillId="38" borderId="18" xfId="0" applyNumberFormat="1" applyFont="1" applyFill="1" applyBorder="1" applyAlignment="1">
      <alignment horizontal="centerContinuous"/>
    </xf>
    <xf numFmtId="3" fontId="6" fillId="38" borderId="19" xfId="0" applyNumberFormat="1" applyFont="1" applyFill="1" applyBorder="1" applyAlignment="1">
      <alignment horizontal="centerContinuous"/>
    </xf>
    <xf numFmtId="205" fontId="0" fillId="0" borderId="13" xfId="0" applyNumberFormat="1" applyFill="1" applyBorder="1" applyAlignment="1" applyProtection="1">
      <alignment/>
      <protection/>
    </xf>
    <xf numFmtId="205" fontId="0" fillId="34" borderId="20" xfId="0" applyNumberFormat="1" applyFill="1" applyBorder="1" applyAlignment="1" applyProtection="1">
      <alignment/>
      <protection locked="0"/>
    </xf>
    <xf numFmtId="205" fontId="6" fillId="35" borderId="20" xfId="0" applyNumberFormat="1" applyFont="1" applyFill="1" applyBorder="1" applyAlignment="1" applyProtection="1">
      <alignment horizontal="centerContinuous"/>
      <protection locked="0"/>
    </xf>
    <xf numFmtId="3" fontId="6" fillId="36" borderId="18" xfId="0" applyNumberFormat="1" applyFont="1" applyFill="1" applyBorder="1" applyAlignment="1">
      <alignment horizontal="centerContinuous"/>
    </xf>
    <xf numFmtId="3" fontId="6" fillId="36" borderId="19" xfId="0" applyNumberFormat="1" applyFont="1" applyFill="1" applyBorder="1" applyAlignment="1">
      <alignment horizontal="centerContinuous"/>
    </xf>
    <xf numFmtId="3" fontId="6" fillId="36" borderId="18" xfId="0" applyNumberFormat="1" applyFont="1" applyFill="1" applyBorder="1" applyAlignment="1" applyProtection="1">
      <alignment horizontal="centerContinuous"/>
      <protection/>
    </xf>
    <xf numFmtId="3" fontId="6" fillId="36" borderId="19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39" borderId="24" xfId="0" applyFont="1" applyFill="1" applyBorder="1" applyAlignment="1">
      <alignment/>
    </xf>
    <xf numFmtId="205" fontId="0" fillId="0" borderId="0" xfId="45" applyNumberFormat="1" applyFont="1" applyBorder="1" applyAlignment="1">
      <alignment/>
    </xf>
    <xf numFmtId="210" fontId="6" fillId="35" borderId="18" xfId="0" applyNumberFormat="1" applyFont="1" applyFill="1" applyBorder="1" applyAlignment="1" applyProtection="1">
      <alignment horizontal="centerContinuous"/>
      <protection/>
    </xf>
    <xf numFmtId="210" fontId="6" fillId="35" borderId="19" xfId="0" applyNumberFormat="1" applyFont="1" applyFill="1" applyBorder="1" applyAlignment="1" applyProtection="1">
      <alignment horizontal="centerContinuous"/>
      <protection/>
    </xf>
    <xf numFmtId="210" fontId="6" fillId="38" borderId="18" xfId="0" applyNumberFormat="1" applyFont="1" applyFill="1" applyBorder="1" applyAlignment="1" applyProtection="1">
      <alignment horizontal="centerContinuous"/>
      <protection/>
    </xf>
    <xf numFmtId="210" fontId="6" fillId="38" borderId="19" xfId="0" applyNumberFormat="1" applyFont="1" applyFill="1" applyBorder="1" applyAlignment="1" applyProtection="1">
      <alignment horizontal="centerContinuous"/>
      <protection/>
    </xf>
    <xf numFmtId="210" fontId="6" fillId="35" borderId="20" xfId="0" applyNumberFormat="1" applyFont="1" applyFill="1" applyBorder="1" applyAlignment="1" applyProtection="1">
      <alignment horizontal="centerContinuous"/>
      <protection/>
    </xf>
    <xf numFmtId="205" fontId="0" fillId="0" borderId="0" xfId="45" applyNumberFormat="1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right"/>
    </xf>
    <xf numFmtId="0" fontId="1" fillId="36" borderId="20" xfId="0" applyFont="1" applyFill="1" applyBorder="1" applyAlignment="1">
      <alignment horizontal="centerContinuous"/>
    </xf>
    <xf numFmtId="0" fontId="1" fillId="36" borderId="26" xfId="0" applyFont="1" applyFill="1" applyBorder="1" applyAlignment="1">
      <alignment horizontal="center"/>
    </xf>
    <xf numFmtId="0" fontId="0" fillId="40" borderId="22" xfId="0" applyFill="1" applyBorder="1" applyAlignment="1">
      <alignment/>
    </xf>
    <xf numFmtId="0" fontId="0" fillId="40" borderId="21" xfId="0" applyFill="1" applyBorder="1" applyAlignment="1">
      <alignment/>
    </xf>
    <xf numFmtId="0" fontId="5" fillId="36" borderId="27" xfId="0" applyFont="1" applyFill="1" applyBorder="1" applyAlignment="1">
      <alignment horizontal="center"/>
    </xf>
    <xf numFmtId="0" fontId="7" fillId="40" borderId="24" xfId="0" applyFont="1" applyFill="1" applyBorder="1" applyAlignment="1">
      <alignment/>
    </xf>
    <xf numFmtId="0" fontId="7" fillId="40" borderId="28" xfId="0" applyFont="1" applyFill="1" applyBorder="1" applyAlignment="1">
      <alignment/>
    </xf>
    <xf numFmtId="206" fontId="0" fillId="34" borderId="21" xfId="45" applyNumberFormat="1" applyFont="1" applyFill="1" applyBorder="1" applyAlignment="1">
      <alignment horizontal="center"/>
    </xf>
    <xf numFmtId="206" fontId="0" fillId="34" borderId="26" xfId="45" applyNumberFormat="1" applyFont="1" applyFill="1" applyBorder="1" applyAlignment="1">
      <alignment horizontal="center"/>
    </xf>
    <xf numFmtId="205" fontId="0" fillId="0" borderId="26" xfId="45" applyNumberFormat="1" applyFont="1" applyBorder="1" applyAlignment="1">
      <alignment/>
    </xf>
    <xf numFmtId="206" fontId="0" fillId="40" borderId="22" xfId="45" applyNumberFormat="1" applyFont="1" applyFill="1" applyBorder="1" applyAlignment="1">
      <alignment horizontal="left"/>
    </xf>
    <xf numFmtId="210" fontId="0" fillId="0" borderId="21" xfId="45" applyNumberFormat="1" applyFont="1" applyBorder="1" applyAlignment="1">
      <alignment/>
    </xf>
    <xf numFmtId="210" fontId="0" fillId="0" borderId="21" xfId="45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206" fontId="0" fillId="35" borderId="21" xfId="45" applyNumberFormat="1" applyFont="1" applyFill="1" applyBorder="1" applyAlignment="1">
      <alignment/>
    </xf>
    <xf numFmtId="206" fontId="0" fillId="35" borderId="22" xfId="45" applyNumberFormat="1" applyFont="1" applyFill="1" applyBorder="1" applyAlignment="1">
      <alignment/>
    </xf>
    <xf numFmtId="206" fontId="0" fillId="35" borderId="25" xfId="45" applyNumberFormat="1" applyFont="1" applyFill="1" applyBorder="1" applyAlignment="1">
      <alignment/>
    </xf>
    <xf numFmtId="206" fontId="0" fillId="35" borderId="21" xfId="45" applyNumberFormat="1" applyFont="1" applyFill="1" applyBorder="1" applyAlignment="1">
      <alignment horizontal="left"/>
    </xf>
    <xf numFmtId="206" fontId="0" fillId="35" borderId="22" xfId="45" applyNumberFormat="1" applyFont="1" applyFill="1" applyBorder="1" applyAlignment="1">
      <alignment horizontal="left"/>
    </xf>
    <xf numFmtId="205" fontId="0" fillId="35" borderId="25" xfId="45" applyNumberFormat="1" applyFont="1" applyFill="1" applyBorder="1" applyAlignment="1">
      <alignment horizontal="left"/>
    </xf>
    <xf numFmtId="206" fontId="0" fillId="35" borderId="10" xfId="45" applyNumberFormat="1" applyFont="1" applyFill="1" applyBorder="1" applyAlignment="1">
      <alignment/>
    </xf>
    <xf numFmtId="206" fontId="0" fillId="35" borderId="13" xfId="45" applyNumberFormat="1" applyFont="1" applyFill="1" applyBorder="1" applyAlignment="1">
      <alignment/>
    </xf>
    <xf numFmtId="206" fontId="0" fillId="35" borderId="15" xfId="45" applyNumberFormat="1" applyFont="1" applyFill="1" applyBorder="1" applyAlignment="1">
      <alignment/>
    </xf>
    <xf numFmtId="206" fontId="0" fillId="36" borderId="21" xfId="45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35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35" borderId="20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9" fillId="35" borderId="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Continuous"/>
      <protection/>
    </xf>
    <xf numFmtId="0" fontId="0" fillId="34" borderId="19" xfId="0" applyFill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205" fontId="9" fillId="34" borderId="20" xfId="0" applyNumberFormat="1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Continuous" wrapText="1"/>
      <protection/>
    </xf>
    <xf numFmtId="0" fontId="9" fillId="0" borderId="20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centerContinuous"/>
      <protection/>
    </xf>
    <xf numFmtId="0" fontId="9" fillId="34" borderId="19" xfId="0" applyFont="1" applyFill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35" borderId="18" xfId="0" applyFont="1" applyFill="1" applyBorder="1" applyAlignment="1" applyProtection="1">
      <alignment/>
      <protection/>
    </xf>
    <xf numFmtId="0" fontId="9" fillId="35" borderId="19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9" fillId="35" borderId="20" xfId="0" applyFont="1" applyFill="1" applyBorder="1" applyAlignment="1" applyProtection="1">
      <alignment/>
      <protection/>
    </xf>
    <xf numFmtId="210" fontId="9" fillId="35" borderId="20" xfId="0" applyNumberFormat="1" applyFont="1" applyFill="1" applyBorder="1" applyAlignment="1" applyProtection="1">
      <alignment/>
      <protection/>
    </xf>
    <xf numFmtId="210" fontId="9" fillId="35" borderId="18" xfId="0" applyNumberFormat="1" applyFont="1" applyFill="1" applyBorder="1" applyAlignment="1" applyProtection="1">
      <alignment/>
      <protection/>
    </xf>
    <xf numFmtId="210" fontId="9" fillId="35" borderId="19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210" fontId="9" fillId="0" borderId="20" xfId="0" applyNumberFormat="1" applyFont="1" applyBorder="1" applyAlignment="1" applyProtection="1">
      <alignment/>
      <protection/>
    </xf>
    <xf numFmtId="210" fontId="9" fillId="0" borderId="18" xfId="0" applyNumberFormat="1" applyFont="1" applyBorder="1" applyAlignment="1" applyProtection="1">
      <alignment/>
      <protection/>
    </xf>
    <xf numFmtId="210" fontId="9" fillId="0" borderId="19" xfId="0" applyNumberFormat="1" applyFont="1" applyBorder="1" applyAlignment="1" applyProtection="1">
      <alignment/>
      <protection/>
    </xf>
    <xf numFmtId="210" fontId="6" fillId="36" borderId="20" xfId="0" applyNumberFormat="1" applyFont="1" applyFill="1" applyBorder="1" applyAlignment="1" applyProtection="1">
      <alignment horizontal="centerContinuous"/>
      <protection/>
    </xf>
    <xf numFmtId="205" fontId="6" fillId="36" borderId="20" xfId="0" applyNumberFormat="1" applyFont="1" applyFill="1" applyBorder="1" applyAlignment="1" applyProtection="1">
      <alignment horizontal="centerContinuous"/>
      <protection/>
    </xf>
    <xf numFmtId="3" fontId="6" fillId="35" borderId="20" xfId="0" applyNumberFormat="1" applyFont="1" applyFill="1" applyBorder="1" applyAlignment="1" applyProtection="1">
      <alignment horizontal="centerContinuous"/>
      <protection locked="0"/>
    </xf>
    <xf numFmtId="1" fontId="1" fillId="34" borderId="26" xfId="45" applyNumberFormat="1" applyFont="1" applyFill="1" applyBorder="1" applyAlignment="1">
      <alignment/>
    </xf>
    <xf numFmtId="1" fontId="1" fillId="34" borderId="26" xfId="0" applyNumberFormat="1" applyFont="1" applyFill="1" applyBorder="1" applyAlignment="1">
      <alignment horizontal="right"/>
    </xf>
    <xf numFmtId="1" fontId="1" fillId="34" borderId="19" xfId="45" applyNumberFormat="1" applyFont="1" applyFill="1" applyBorder="1" applyAlignment="1">
      <alignment/>
    </xf>
    <xf numFmtId="3" fontId="0" fillId="35" borderId="20" xfId="0" applyNumberFormat="1" applyFont="1" applyFill="1" applyBorder="1" applyAlignment="1" applyProtection="1">
      <alignment horizontal="centerContinuous"/>
      <protection/>
    </xf>
    <xf numFmtId="0" fontId="0" fillId="35" borderId="19" xfId="0" applyFont="1" applyFill="1" applyBorder="1" applyAlignment="1" applyProtection="1">
      <alignment horizontal="centerContinuous"/>
      <protection/>
    </xf>
    <xf numFmtId="3" fontId="0" fillId="35" borderId="15" xfId="0" applyNumberFormat="1" applyFont="1" applyFill="1" applyBorder="1" applyAlignment="1" applyProtection="1">
      <alignment horizontal="centerContinuous"/>
      <protection/>
    </xf>
    <xf numFmtId="0" fontId="0" fillId="35" borderId="17" xfId="0" applyFont="1" applyFill="1" applyBorder="1" applyAlignment="1" applyProtection="1">
      <alignment horizontal="centerContinuous"/>
      <protection/>
    </xf>
    <xf numFmtId="210" fontId="0" fillId="35" borderId="20" xfId="0" applyNumberFormat="1" applyFont="1" applyFill="1" applyBorder="1" applyAlignment="1" applyProtection="1">
      <alignment horizontal="centerContinuous"/>
      <protection/>
    </xf>
    <xf numFmtId="210" fontId="0" fillId="35" borderId="18" xfId="0" applyNumberFormat="1" applyFont="1" applyFill="1" applyBorder="1" applyAlignment="1" applyProtection="1">
      <alignment horizontal="centerContinuous"/>
      <protection/>
    </xf>
    <xf numFmtId="210" fontId="0" fillId="35" borderId="19" xfId="0" applyNumberFormat="1" applyFont="1" applyFill="1" applyBorder="1" applyAlignment="1" applyProtection="1">
      <alignment horizontal="centerContinuous"/>
      <protection/>
    </xf>
    <xf numFmtId="0" fontId="0" fillId="35" borderId="20" xfId="0" applyFont="1" applyFill="1" applyBorder="1" applyAlignment="1" applyProtection="1">
      <alignment horizontal="centerContinuous"/>
      <protection/>
    </xf>
    <xf numFmtId="205" fontId="9" fillId="34" borderId="20" xfId="0" applyNumberFormat="1" applyFont="1" applyFill="1" applyBorder="1" applyAlignment="1" applyProtection="1">
      <alignment horizontal="centerContinuous"/>
      <protection/>
    </xf>
    <xf numFmtId="9" fontId="0" fillId="40" borderId="21" xfId="0" applyNumberFormat="1" applyFill="1" applyBorder="1" applyAlignment="1">
      <alignment/>
    </xf>
    <xf numFmtId="9" fontId="0" fillId="40" borderId="22" xfId="0" applyNumberFormat="1" applyFont="1" applyFill="1" applyBorder="1" applyAlignment="1">
      <alignment/>
    </xf>
    <xf numFmtId="9" fontId="0" fillId="40" borderId="22" xfId="0" applyNumberFormat="1" applyFill="1" applyBorder="1" applyAlignment="1">
      <alignment/>
    </xf>
    <xf numFmtId="9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0" fontId="0" fillId="41" borderId="26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9" fontId="7" fillId="34" borderId="24" xfId="0" applyNumberFormat="1" applyFont="1" applyFill="1" applyBorder="1" applyAlignment="1">
      <alignment/>
    </xf>
    <xf numFmtId="9" fontId="7" fillId="34" borderId="28" xfId="0" applyNumberFormat="1" applyFont="1" applyFill="1" applyBorder="1" applyAlignment="1">
      <alignment/>
    </xf>
    <xf numFmtId="9" fontId="7" fillId="40" borderId="24" xfId="0" applyNumberFormat="1" applyFont="1" applyFill="1" applyBorder="1" applyAlignment="1">
      <alignment/>
    </xf>
    <xf numFmtId="3" fontId="7" fillId="40" borderId="24" xfId="0" applyNumberFormat="1" applyFont="1" applyFill="1" applyBorder="1" applyAlignment="1">
      <alignment/>
    </xf>
    <xf numFmtId="205" fontId="0" fillId="34" borderId="20" xfId="0" applyNumberFormat="1" applyFill="1" applyBorder="1" applyAlignment="1" applyProtection="1">
      <alignment horizontal="centerContinuous"/>
      <protection locked="0"/>
    </xf>
    <xf numFmtId="205" fontId="0" fillId="34" borderId="20" xfId="0" applyNumberFormat="1" applyFill="1" applyBorder="1" applyAlignment="1" applyProtection="1">
      <alignment horizontal="centerContinuous"/>
      <protection/>
    </xf>
    <xf numFmtId="21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205" fontId="0" fillId="0" borderId="0" xfId="0" applyNumberFormat="1" applyAlignment="1">
      <alignment/>
    </xf>
    <xf numFmtId="205" fontId="1" fillId="0" borderId="0" xfId="0" applyNumberFormat="1" applyFont="1" applyAlignment="1">
      <alignment/>
    </xf>
    <xf numFmtId="9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4" xfId="45" applyNumberFormat="1" applyFont="1" applyFill="1" applyBorder="1" applyAlignment="1">
      <alignment horizontal="center"/>
    </xf>
    <xf numFmtId="3" fontId="0" fillId="40" borderId="22" xfId="0" applyNumberFormat="1" applyFill="1" applyBorder="1" applyAlignment="1">
      <alignment/>
    </xf>
    <xf numFmtId="3" fontId="0" fillId="40" borderId="14" xfId="45" applyNumberFormat="1" applyFont="1" applyFill="1" applyBorder="1" applyAlignment="1">
      <alignment horizontal="right"/>
    </xf>
    <xf numFmtId="3" fontId="0" fillId="0" borderId="25" xfId="0" applyNumberForma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40" borderId="28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7" fillId="39" borderId="24" xfId="0" applyNumberFormat="1" applyFont="1" applyFill="1" applyBorder="1" applyAlignment="1">
      <alignment/>
    </xf>
    <xf numFmtId="49" fontId="0" fillId="0" borderId="11" xfId="0" applyNumberForma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1" fontId="0" fillId="37" borderId="20" xfId="0" applyNumberFormat="1" applyFill="1" applyBorder="1" applyAlignment="1" applyProtection="1">
      <alignment horizontal="centerContinuous"/>
      <protection/>
    </xf>
    <xf numFmtId="3" fontId="6" fillId="0" borderId="18" xfId="0" applyNumberFormat="1" applyFont="1" applyFill="1" applyBorder="1" applyAlignment="1" applyProtection="1">
      <alignment horizontal="centerContinuous"/>
      <protection/>
    </xf>
    <xf numFmtId="3" fontId="6" fillId="0" borderId="19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Alignment="1" applyProtection="1">
      <alignment/>
      <protection/>
    </xf>
    <xf numFmtId="3" fontId="6" fillId="40" borderId="20" xfId="0" applyNumberFormat="1" applyFont="1" applyFill="1" applyBorder="1" applyAlignment="1" applyProtection="1">
      <alignment horizontal="centerContinuous"/>
      <protection/>
    </xf>
    <xf numFmtId="3" fontId="6" fillId="40" borderId="18" xfId="0" applyNumberFormat="1" applyFont="1" applyFill="1" applyBorder="1" applyAlignment="1" applyProtection="1">
      <alignment horizontal="centerContinuous"/>
      <protection/>
    </xf>
    <xf numFmtId="3" fontId="6" fillId="40" borderId="19" xfId="0" applyNumberFormat="1" applyFont="1" applyFill="1" applyBorder="1" applyAlignment="1" applyProtection="1">
      <alignment horizontal="centerContinuous"/>
      <protection/>
    </xf>
    <xf numFmtId="3" fontId="19" fillId="42" borderId="11" xfId="0" applyNumberFormat="1" applyFont="1" applyFill="1" applyBorder="1" applyAlignment="1" applyProtection="1">
      <alignment horizontal="centerContinuous"/>
      <protection/>
    </xf>
    <xf numFmtId="3" fontId="19" fillId="42" borderId="11" xfId="0" applyNumberFormat="1" applyFont="1" applyFill="1" applyBorder="1" applyAlignment="1" applyProtection="1">
      <alignment/>
      <protection/>
    </xf>
    <xf numFmtId="3" fontId="19" fillId="42" borderId="0" xfId="0" applyNumberFormat="1" applyFont="1" applyFill="1" applyBorder="1" applyAlignment="1" applyProtection="1">
      <alignment horizontal="centerContinuous"/>
      <protection/>
    </xf>
    <xf numFmtId="3" fontId="19" fillId="42" borderId="0" xfId="0" applyNumberFormat="1" applyFont="1" applyFill="1" applyBorder="1" applyAlignment="1" applyProtection="1">
      <alignment/>
      <protection/>
    </xf>
    <xf numFmtId="3" fontId="19" fillId="42" borderId="0" xfId="0" applyNumberFormat="1" applyFont="1" applyFill="1" applyBorder="1" applyAlignment="1" applyProtection="1">
      <alignment horizontal="center"/>
      <protection/>
    </xf>
    <xf numFmtId="1" fontId="16" fillId="42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3" fontId="19" fillId="42" borderId="16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0" fillId="37" borderId="18" xfId="0" applyNumberFormat="1" applyFill="1" applyBorder="1" applyAlignment="1" applyProtection="1">
      <alignment horizontal="centerContinuous"/>
      <protection/>
    </xf>
    <xf numFmtId="3" fontId="0" fillId="37" borderId="19" xfId="0" applyNumberFormat="1" applyFill="1" applyBorder="1" applyAlignment="1" applyProtection="1">
      <alignment horizontal="centerContinuous"/>
      <protection/>
    </xf>
    <xf numFmtId="3" fontId="0" fillId="0" borderId="0" xfId="0" applyNumberFormat="1" applyFill="1" applyAlignment="1" applyProtection="1">
      <alignment/>
      <protection/>
    </xf>
    <xf numFmtId="0" fontId="6" fillId="40" borderId="15" xfId="0" applyFont="1" applyFill="1" applyBorder="1" applyAlignment="1" applyProtection="1">
      <alignment/>
      <protection/>
    </xf>
    <xf numFmtId="3" fontId="6" fillId="40" borderId="16" xfId="0" applyNumberFormat="1" applyFont="1" applyFill="1" applyBorder="1" applyAlignment="1" applyProtection="1">
      <alignment/>
      <protection/>
    </xf>
    <xf numFmtId="0" fontId="6" fillId="40" borderId="16" xfId="0" applyFont="1" applyFill="1" applyBorder="1" applyAlignment="1" applyProtection="1">
      <alignment/>
      <protection/>
    </xf>
    <xf numFmtId="1" fontId="0" fillId="40" borderId="16" xfId="0" applyNumberFormat="1" applyFill="1" applyBorder="1" applyAlignment="1" applyProtection="1">
      <alignment/>
      <protection/>
    </xf>
    <xf numFmtId="3" fontId="6" fillId="0" borderId="16" xfId="0" applyNumberFormat="1" applyFont="1" applyFill="1" applyBorder="1" applyAlignment="1" applyProtection="1">
      <alignment/>
      <protection/>
    </xf>
    <xf numFmtId="3" fontId="19" fillId="42" borderId="18" xfId="0" applyNumberFormat="1" applyFont="1" applyFill="1" applyBorder="1" applyAlignment="1" applyProtection="1">
      <alignment horizontal="centerContinuous"/>
      <protection/>
    </xf>
    <xf numFmtId="3" fontId="19" fillId="42" borderId="18" xfId="0" applyNumberFormat="1" applyFont="1" applyFill="1" applyBorder="1" applyAlignment="1" applyProtection="1">
      <alignment/>
      <protection/>
    </xf>
    <xf numFmtId="3" fontId="19" fillId="42" borderId="19" xfId="0" applyNumberFormat="1" applyFont="1" applyFill="1" applyBorder="1" applyAlignment="1" applyProtection="1">
      <alignment horizontal="centerContinuous"/>
      <protection/>
    </xf>
    <xf numFmtId="3" fontId="19" fillId="42" borderId="18" xfId="0" applyNumberFormat="1" applyFont="1" applyFill="1" applyBorder="1" applyAlignment="1" applyProtection="1">
      <alignment horizontal="center"/>
      <protection/>
    </xf>
    <xf numFmtId="3" fontId="20" fillId="42" borderId="18" xfId="0" applyNumberFormat="1" applyFont="1" applyFill="1" applyBorder="1" applyAlignment="1" applyProtection="1">
      <alignment horizontal="centerContinuous"/>
      <protection/>
    </xf>
    <xf numFmtId="3" fontId="6" fillId="0" borderId="11" xfId="0" applyNumberFormat="1" applyFont="1" applyFill="1" applyBorder="1" applyAlignment="1" applyProtection="1">
      <alignment horizontal="centerContinuous"/>
      <protection/>
    </xf>
    <xf numFmtId="3" fontId="6" fillId="0" borderId="16" xfId="0" applyNumberFormat="1" applyFont="1" applyFill="1" applyBorder="1" applyAlignment="1" applyProtection="1">
      <alignment horizontal="centerContinuous"/>
      <protection/>
    </xf>
    <xf numFmtId="3" fontId="6" fillId="0" borderId="20" xfId="50" applyNumberFormat="1" applyFont="1" applyFill="1" applyBorder="1" applyAlignment="1" applyProtection="1">
      <alignment horizontal="centerContinuous"/>
      <protection/>
    </xf>
    <xf numFmtId="0" fontId="0" fillId="35" borderId="20" xfId="0" applyFill="1" applyBorder="1" applyAlignment="1" applyProtection="1">
      <alignment/>
      <protection/>
    </xf>
    <xf numFmtId="0" fontId="18" fillId="35" borderId="18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1" fontId="0" fillId="35" borderId="18" xfId="0" applyNumberFormat="1" applyFont="1" applyFill="1" applyBorder="1" applyAlignment="1" applyProtection="1">
      <alignment/>
      <protection/>
    </xf>
    <xf numFmtId="1" fontId="0" fillId="35" borderId="19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35" borderId="20" xfId="0" applyNumberFormat="1" applyFont="1" applyFill="1" applyBorder="1" applyAlignment="1" applyProtection="1">
      <alignment/>
      <protection/>
    </xf>
    <xf numFmtId="1" fontId="0" fillId="35" borderId="18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6" fillId="0" borderId="20" xfId="0" applyNumberFormat="1" applyFont="1" applyFill="1" applyBorder="1" applyAlignment="1" applyProtection="1">
      <alignment/>
      <protection/>
    </xf>
    <xf numFmtId="1" fontId="6" fillId="0" borderId="18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1" fontId="6" fillId="0" borderId="13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40" borderId="15" xfId="0" applyFill="1" applyBorder="1" applyAlignment="1" applyProtection="1">
      <alignment/>
      <protection/>
    </xf>
    <xf numFmtId="0" fontId="0" fillId="40" borderId="1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16" fillId="42" borderId="11" xfId="0" applyFont="1" applyFill="1" applyBorder="1" applyAlignment="1" applyProtection="1">
      <alignment/>
      <protection/>
    </xf>
    <xf numFmtId="3" fontId="16" fillId="42" borderId="11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1" fontId="16" fillId="42" borderId="13" xfId="0" applyNumberFormat="1" applyFont="1" applyFill="1" applyBorder="1" applyAlignment="1" applyProtection="1">
      <alignment/>
      <protection/>
    </xf>
    <xf numFmtId="1" fontId="16" fillId="42" borderId="0" xfId="0" applyNumberFormat="1" applyFont="1" applyFill="1" applyBorder="1" applyAlignment="1" applyProtection="1">
      <alignment/>
      <protection/>
    </xf>
    <xf numFmtId="0" fontId="16" fillId="42" borderId="0" xfId="0" applyFont="1" applyFill="1" applyBorder="1" applyAlignment="1" applyProtection="1">
      <alignment/>
      <protection/>
    </xf>
    <xf numFmtId="1" fontId="16" fillId="42" borderId="20" xfId="0" applyNumberFormat="1" applyFont="1" applyFill="1" applyBorder="1" applyAlignment="1" applyProtection="1">
      <alignment/>
      <protection/>
    </xf>
    <xf numFmtId="1" fontId="16" fillId="42" borderId="18" xfId="0" applyNumberFormat="1" applyFont="1" applyFill="1" applyBorder="1" applyAlignment="1" applyProtection="1">
      <alignment/>
      <protection/>
    </xf>
    <xf numFmtId="0" fontId="16" fillId="42" borderId="18" xfId="0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17" fillId="42" borderId="18" xfId="0" applyNumberFormat="1" applyFont="1" applyFill="1" applyBorder="1" applyAlignment="1" applyProtection="1">
      <alignment/>
      <protection/>
    </xf>
    <xf numFmtId="0" fontId="17" fillId="42" borderId="18" xfId="0" applyFont="1" applyFill="1" applyBorder="1" applyAlignment="1" applyProtection="1">
      <alignment/>
      <protection/>
    </xf>
    <xf numFmtId="1" fontId="17" fillId="42" borderId="20" xfId="0" applyNumberFormat="1" applyFont="1" applyFill="1" applyBorder="1" applyAlignment="1" applyProtection="1">
      <alignment/>
      <protection/>
    </xf>
    <xf numFmtId="0" fontId="18" fillId="42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3" fontId="0" fillId="0" borderId="16" xfId="0" applyNumberForma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3" fontId="6" fillId="0" borderId="0" xfId="5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Continuous"/>
      <protection/>
    </xf>
    <xf numFmtId="3" fontId="0" fillId="0" borderId="18" xfId="0" applyNumberForma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3" fontId="6" fillId="0" borderId="11" xfId="5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4" fillId="42" borderId="11" xfId="0" applyFont="1" applyFill="1" applyBorder="1" applyAlignment="1" applyProtection="1">
      <alignment/>
      <protection/>
    </xf>
    <xf numFmtId="1" fontId="0" fillId="42" borderId="11" xfId="0" applyNumberFormat="1" applyFont="1" applyFill="1" applyBorder="1" applyAlignment="1" applyProtection="1">
      <alignment/>
      <protection/>
    </xf>
    <xf numFmtId="0" fontId="0" fillId="42" borderId="11" xfId="0" applyFont="1" applyFill="1" applyBorder="1" applyAlignment="1" applyProtection="1">
      <alignment/>
      <protection/>
    </xf>
    <xf numFmtId="0" fontId="4" fillId="42" borderId="10" xfId="0" applyFont="1" applyFill="1" applyBorder="1" applyAlignment="1" applyProtection="1">
      <alignment/>
      <protection/>
    </xf>
    <xf numFmtId="3" fontId="0" fillId="42" borderId="11" xfId="0" applyNumberFormat="1" applyFont="1" applyFill="1" applyBorder="1" applyAlignment="1" applyProtection="1">
      <alignment horizontal="centerContinuous"/>
      <protection/>
    </xf>
    <xf numFmtId="3" fontId="0" fillId="42" borderId="11" xfId="0" applyNumberFormat="1" applyFont="1" applyFill="1" applyBorder="1" applyAlignment="1" applyProtection="1">
      <alignment horizontal="left"/>
      <protection/>
    </xf>
    <xf numFmtId="3" fontId="0" fillId="42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02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4" fillId="42" borderId="0" xfId="0" applyFont="1" applyFill="1" applyAlignment="1" applyProtection="1">
      <alignment horizontal="left"/>
      <protection/>
    </xf>
    <xf numFmtId="0" fontId="15" fillId="42" borderId="0" xfId="0" applyFont="1" applyFill="1" applyAlignment="1" applyProtection="1">
      <alignment horizontal="center"/>
      <protection/>
    </xf>
    <xf numFmtId="0" fontId="4" fillId="42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Continuous"/>
      <protection/>
    </xf>
    <xf numFmtId="3" fontId="9" fillId="0" borderId="0" xfId="0" applyNumberFormat="1" applyFont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8" fillId="42" borderId="10" xfId="0" applyFont="1" applyFill="1" applyBorder="1" applyAlignment="1" applyProtection="1">
      <alignment/>
      <protection/>
    </xf>
    <xf numFmtId="0" fontId="17" fillId="42" borderId="11" xfId="0" applyFont="1" applyFill="1" applyBorder="1" applyAlignment="1" applyProtection="1">
      <alignment horizontal="center"/>
      <protection/>
    </xf>
    <xf numFmtId="0" fontId="16" fillId="42" borderId="12" xfId="0" applyFont="1" applyFill="1" applyBorder="1" applyAlignment="1" applyProtection="1">
      <alignment/>
      <protection/>
    </xf>
    <xf numFmtId="0" fontId="4" fillId="42" borderId="13" xfId="0" applyFont="1" applyFill="1" applyBorder="1" applyAlignment="1" applyProtection="1">
      <alignment/>
      <protection/>
    </xf>
    <xf numFmtId="0" fontId="0" fillId="42" borderId="0" xfId="0" applyFont="1" applyFill="1" applyBorder="1" applyAlignment="1" applyProtection="1">
      <alignment/>
      <protection/>
    </xf>
    <xf numFmtId="0" fontId="1" fillId="42" borderId="0" xfId="0" applyFont="1" applyFill="1" applyBorder="1" applyAlignment="1" applyProtection="1">
      <alignment horizontal="center"/>
      <protection/>
    </xf>
    <xf numFmtId="3" fontId="0" fillId="42" borderId="0" xfId="0" applyNumberFormat="1" applyFont="1" applyFill="1" applyBorder="1" applyAlignment="1" applyProtection="1">
      <alignment/>
      <protection/>
    </xf>
    <xf numFmtId="3" fontId="16" fillId="42" borderId="0" xfId="0" applyNumberFormat="1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/>
      <protection/>
    </xf>
    <xf numFmtId="0" fontId="18" fillId="42" borderId="13" xfId="0" applyFont="1" applyFill="1" applyBorder="1" applyAlignment="1" applyProtection="1">
      <alignment/>
      <protection/>
    </xf>
    <xf numFmtId="0" fontId="18" fillId="42" borderId="0" xfId="0" applyFont="1" applyFill="1" applyBorder="1" applyAlignment="1" applyProtection="1">
      <alignment/>
      <protection/>
    </xf>
    <xf numFmtId="0" fontId="17" fillId="42" borderId="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7" fillId="42" borderId="12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7" fillId="42" borderId="14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8" fillId="42" borderId="15" xfId="0" applyFont="1" applyFill="1" applyBorder="1" applyAlignment="1" applyProtection="1">
      <alignment/>
      <protection/>
    </xf>
    <xf numFmtId="0" fontId="16" fillId="42" borderId="17" xfId="0" applyFont="1" applyFill="1" applyBorder="1" applyAlignment="1" applyProtection="1">
      <alignment/>
      <protection/>
    </xf>
    <xf numFmtId="3" fontId="6" fillId="0" borderId="16" xfId="5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49" fontId="0" fillId="43" borderId="20" xfId="0" applyNumberFormat="1" applyFill="1" applyBorder="1" applyAlignment="1" applyProtection="1">
      <alignment/>
      <protection locked="0"/>
    </xf>
    <xf numFmtId="49" fontId="0" fillId="43" borderId="29" xfId="0" applyNumberFormat="1" applyFill="1" applyBorder="1" applyAlignment="1" applyProtection="1">
      <alignment/>
      <protection locked="0"/>
    </xf>
    <xf numFmtId="49" fontId="0" fillId="43" borderId="30" xfId="0" applyNumberFormat="1" applyFill="1" applyBorder="1" applyAlignment="1" applyProtection="1">
      <alignment/>
      <protection locked="0"/>
    </xf>
    <xf numFmtId="49" fontId="0" fillId="43" borderId="31" xfId="0" applyNumberFormat="1" applyFill="1" applyBorder="1" applyAlignment="1" applyProtection="1">
      <alignment/>
      <protection locked="0"/>
    </xf>
    <xf numFmtId="0" fontId="0" fillId="43" borderId="10" xfId="0" applyFill="1" applyBorder="1" applyAlignment="1" applyProtection="1">
      <alignment/>
      <protection locked="0"/>
    </xf>
    <xf numFmtId="0" fontId="0" fillId="43" borderId="13" xfId="0" applyFill="1" applyBorder="1" applyAlignment="1" applyProtection="1">
      <alignment/>
      <protection locked="0"/>
    </xf>
    <xf numFmtId="0" fontId="0" fillId="43" borderId="15" xfId="0" applyFill="1" applyBorder="1" applyAlignment="1" applyProtection="1">
      <alignment/>
      <protection locked="0"/>
    </xf>
    <xf numFmtId="0" fontId="0" fillId="43" borderId="32" xfId="0" applyFill="1" applyBorder="1" applyAlignment="1" applyProtection="1">
      <alignment/>
      <protection locked="0"/>
    </xf>
    <xf numFmtId="0" fontId="0" fillId="43" borderId="33" xfId="0" applyFill="1" applyBorder="1" applyAlignment="1" applyProtection="1">
      <alignment/>
      <protection locked="0"/>
    </xf>
    <xf numFmtId="0" fontId="0" fillId="43" borderId="16" xfId="0" applyFill="1" applyBorder="1" applyAlignment="1" applyProtection="1">
      <alignment/>
      <protection locked="0"/>
    </xf>
    <xf numFmtId="0" fontId="0" fillId="43" borderId="18" xfId="0" applyFill="1" applyBorder="1" applyAlignment="1" applyProtection="1">
      <alignment/>
      <protection locked="0"/>
    </xf>
    <xf numFmtId="0" fontId="0" fillId="43" borderId="34" xfId="0" applyFill="1" applyBorder="1" applyAlignment="1" applyProtection="1">
      <alignment/>
      <protection locked="0"/>
    </xf>
    <xf numFmtId="0" fontId="1" fillId="43" borderId="32" xfId="0" applyFont="1" applyFill="1" applyBorder="1" applyAlignment="1" applyProtection="1">
      <alignment/>
      <protection locked="0"/>
    </xf>
    <xf numFmtId="0" fontId="1" fillId="43" borderId="33" xfId="0" applyFont="1" applyFill="1" applyBorder="1" applyAlignment="1" applyProtection="1">
      <alignment/>
      <protection locked="0"/>
    </xf>
    <xf numFmtId="0" fontId="1" fillId="43" borderId="34" xfId="0" applyFont="1" applyFill="1" applyBorder="1" applyAlignment="1" applyProtection="1">
      <alignment/>
      <protection locked="0"/>
    </xf>
    <xf numFmtId="0" fontId="0" fillId="43" borderId="35" xfId="0" applyFill="1" applyBorder="1" applyAlignment="1" applyProtection="1">
      <alignment/>
      <protection locked="0"/>
    </xf>
    <xf numFmtId="0" fontId="0" fillId="43" borderId="30" xfId="0" applyFill="1" applyBorder="1" applyAlignment="1" applyProtection="1">
      <alignment/>
      <protection locked="0"/>
    </xf>
    <xf numFmtId="0" fontId="0" fillId="43" borderId="20" xfId="0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Continuous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3" fontId="0" fillId="0" borderId="18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left"/>
      <protection/>
    </xf>
    <xf numFmtId="0" fontId="1" fillId="0" borderId="32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3" xfId="0" applyBorder="1" applyAlignment="1" applyProtection="1">
      <alignment horizontal="left"/>
      <protection/>
    </xf>
    <xf numFmtId="0" fontId="1" fillId="0" borderId="33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34" xfId="0" applyFill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5" xfId="0" applyBorder="1" applyAlignment="1" applyProtection="1">
      <alignment horizontal="left"/>
      <protection/>
    </xf>
    <xf numFmtId="0" fontId="0" fillId="0" borderId="35" xfId="0" applyFill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" fontId="0" fillId="37" borderId="20" xfId="0" applyNumberFormat="1" applyFill="1" applyBorder="1" applyAlignment="1" applyProtection="1">
      <alignment horizontal="center"/>
      <protection/>
    </xf>
    <xf numFmtId="1" fontId="0" fillId="37" borderId="18" xfId="0" applyNumberFormat="1" applyFill="1" applyBorder="1" applyAlignment="1" applyProtection="1">
      <alignment horizontal="center"/>
      <protection/>
    </xf>
    <xf numFmtId="1" fontId="0" fillId="37" borderId="19" xfId="0" applyNumberFormat="1" applyFill="1" applyBorder="1" applyAlignment="1" applyProtection="1">
      <alignment horizontal="center"/>
      <protection/>
    </xf>
    <xf numFmtId="1" fontId="0" fillId="37" borderId="20" xfId="0" applyNumberFormat="1" applyFill="1" applyBorder="1" applyAlignment="1" applyProtection="1">
      <alignment horizontal="center"/>
      <protection locked="0"/>
    </xf>
    <xf numFmtId="1" fontId="0" fillId="37" borderId="18" xfId="0" applyNumberFormat="1" applyFill="1" applyBorder="1" applyAlignment="1" applyProtection="1">
      <alignment horizontal="center"/>
      <protection locked="0"/>
    </xf>
    <xf numFmtId="1" fontId="0" fillId="37" borderId="19" xfId="0" applyNumberForma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20" xfId="50" applyNumberFormat="1" applyFont="1" applyFill="1" applyBorder="1" applyAlignment="1" applyProtection="1">
      <alignment horizontal="center"/>
      <protection locked="0"/>
    </xf>
    <xf numFmtId="3" fontId="6" fillId="0" borderId="18" xfId="50" applyNumberFormat="1" applyFont="1" applyFill="1" applyBorder="1" applyAlignment="1" applyProtection="1">
      <alignment horizontal="center"/>
      <protection locked="0"/>
    </xf>
    <xf numFmtId="3" fontId="6" fillId="0" borderId="19" xfId="5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5" fillId="42" borderId="0" xfId="0" applyFont="1" applyFill="1" applyAlignment="1" applyProtection="1">
      <alignment horizontal="center"/>
      <protection/>
    </xf>
    <xf numFmtId="3" fontId="6" fillId="0" borderId="20" xfId="50" applyNumberFormat="1" applyFont="1" applyFill="1" applyBorder="1" applyAlignment="1" applyProtection="1">
      <alignment horizontal="center"/>
      <protection/>
    </xf>
    <xf numFmtId="3" fontId="6" fillId="0" borderId="18" xfId="50" applyNumberFormat="1" applyFont="1" applyFill="1" applyBorder="1" applyAlignment="1" applyProtection="1">
      <alignment horizontal="center"/>
      <protection/>
    </xf>
    <xf numFmtId="3" fontId="6" fillId="0" borderId="19" xfId="50" applyNumberFormat="1" applyFont="1" applyFill="1" applyBorder="1" applyAlignment="1" applyProtection="1">
      <alignment horizontal="center"/>
      <protection/>
    </xf>
    <xf numFmtId="10" fontId="6" fillId="0" borderId="20" xfId="50" applyNumberFormat="1" applyFont="1" applyFill="1" applyBorder="1" applyAlignment="1" applyProtection="1">
      <alignment horizontal="center"/>
      <protection/>
    </xf>
    <xf numFmtId="10" fontId="6" fillId="0" borderId="18" xfId="50" applyNumberFormat="1" applyFont="1" applyFill="1" applyBorder="1" applyAlignment="1" applyProtection="1">
      <alignment horizontal="center"/>
      <protection/>
    </xf>
    <xf numFmtId="10" fontId="6" fillId="0" borderId="19" xfId="5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 (4)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E183"/>
  <sheetViews>
    <sheetView tabSelected="1" view="pageBreakPreview" zoomScaleNormal="75" zoomScaleSheetLayoutView="100" zoomScalePageLayoutView="0" workbookViewId="0" topLeftCell="A1">
      <selection activeCell="S113" sqref="S113:W113"/>
    </sheetView>
  </sheetViews>
  <sheetFormatPr defaultColWidth="1.8515625" defaultRowHeight="14.25" customHeight="1"/>
  <cols>
    <col min="1" max="8" width="1.8515625" style="30" customWidth="1"/>
    <col min="9" max="9" width="3.00390625" style="30" bestFit="1" customWidth="1"/>
    <col min="10" max="10" width="1.8515625" style="30" customWidth="1"/>
    <col min="11" max="11" width="4.421875" style="30" customWidth="1"/>
    <col min="12" max="13" width="1.8515625" style="30" customWidth="1"/>
    <col min="14" max="14" width="2.28125" style="30" customWidth="1"/>
    <col min="15" max="22" width="1.8515625" style="30" customWidth="1"/>
    <col min="23" max="23" width="2.28125" style="30" customWidth="1"/>
    <col min="24" max="33" width="1.8515625" style="30" customWidth="1"/>
    <col min="34" max="34" width="3.140625" style="30" customWidth="1"/>
    <col min="35" max="35" width="2.140625" style="30" customWidth="1"/>
    <col min="36" max="36" width="2.421875" style="30" customWidth="1"/>
    <col min="37" max="37" width="1.8515625" style="30" customWidth="1"/>
    <col min="38" max="38" width="2.421875" style="30" customWidth="1"/>
    <col min="39" max="39" width="2.140625" style="30" customWidth="1"/>
    <col min="40" max="40" width="1.8515625" style="30" customWidth="1"/>
    <col min="41" max="41" width="2.7109375" style="30" customWidth="1"/>
    <col min="42" max="53" width="1.8515625" style="30" customWidth="1"/>
    <col min="54" max="54" width="2.28125" style="30" customWidth="1"/>
    <col min="55" max="55" width="2.00390625" style="30" customWidth="1"/>
    <col min="56" max="16384" width="1.8515625" style="30" customWidth="1"/>
  </cols>
  <sheetData>
    <row r="1" spans="1:83" ht="14.25" customHeight="1">
      <c r="A1" s="363"/>
      <c r="B1" s="560" t="s">
        <v>0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26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</row>
    <row r="2" spans="1:83" ht="14.25" customHeight="1">
      <c r="A2" s="363"/>
      <c r="B2" s="560" t="s">
        <v>283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26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</row>
    <row r="3" spans="1:83" ht="14.25" customHeight="1">
      <c r="A3" s="363"/>
      <c r="B3" s="561" t="s">
        <v>169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412"/>
      <c r="AS3" s="412"/>
      <c r="AT3" s="412"/>
      <c r="AU3" s="412"/>
      <c r="AV3" s="413"/>
      <c r="AW3" s="414"/>
      <c r="AX3" s="415"/>
      <c r="AY3" s="415"/>
      <c r="AZ3" s="415"/>
      <c r="BA3" s="415"/>
      <c r="BB3" s="415"/>
      <c r="BC3" s="363"/>
      <c r="BD3" s="363"/>
      <c r="BE3" s="363"/>
      <c r="BF3" s="363"/>
      <c r="BG3" s="326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</row>
    <row r="4" spans="1:83" ht="14.25" customHeight="1">
      <c r="A4" s="363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412"/>
      <c r="AS4" s="412"/>
      <c r="AT4" s="412"/>
      <c r="AU4" s="412"/>
      <c r="AV4" s="413"/>
      <c r="AW4" s="414"/>
      <c r="AX4" s="415"/>
      <c r="AY4" s="415"/>
      <c r="AZ4" s="415"/>
      <c r="BA4" s="415"/>
      <c r="BB4" s="415"/>
      <c r="BC4" s="363"/>
      <c r="BD4" s="363"/>
      <c r="BE4" s="363"/>
      <c r="BF4" s="363"/>
      <c r="BG4" s="326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</row>
    <row r="5" spans="1:83" ht="14.25" customHeight="1">
      <c r="A5" s="363"/>
      <c r="B5" s="363"/>
      <c r="C5" s="382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412"/>
      <c r="AS5" s="412"/>
      <c r="AT5" s="412"/>
      <c r="AU5" s="412"/>
      <c r="AV5" s="413"/>
      <c r="AW5" s="414"/>
      <c r="AX5" s="415"/>
      <c r="AY5" s="415"/>
      <c r="AZ5" s="415"/>
      <c r="BA5" s="415"/>
      <c r="BB5" s="415"/>
      <c r="BC5" s="363"/>
      <c r="BD5" s="363"/>
      <c r="BE5" s="363"/>
      <c r="BF5" s="363"/>
      <c r="BG5" s="326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</row>
    <row r="6" spans="1:83" ht="19.5" customHeight="1">
      <c r="A6" s="363"/>
      <c r="B6" s="416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R6" s="363"/>
      <c r="S6" s="562" t="s">
        <v>241</v>
      </c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26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</row>
    <row r="7" spans="1:83" ht="14.25" customHeight="1">
      <c r="A7" s="363"/>
      <c r="B7" s="416"/>
      <c r="C7" s="363"/>
      <c r="D7" s="363"/>
      <c r="E7" s="363"/>
      <c r="F7" s="363"/>
      <c r="G7" s="363"/>
      <c r="H7" s="363"/>
      <c r="I7" s="562" t="s">
        <v>242</v>
      </c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363"/>
      <c r="AY7" s="363"/>
      <c r="AZ7" s="363"/>
      <c r="BA7" s="363"/>
      <c r="BB7" s="363"/>
      <c r="BC7" s="363"/>
      <c r="BD7" s="363"/>
      <c r="BE7" s="363"/>
      <c r="BF7" s="363"/>
      <c r="BG7" s="326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</row>
    <row r="8" spans="1:83" ht="14.25" customHeight="1">
      <c r="A8" s="363"/>
      <c r="B8" s="416"/>
      <c r="C8" s="363"/>
      <c r="D8" s="363"/>
      <c r="E8" s="363"/>
      <c r="F8" s="363"/>
      <c r="G8" s="363"/>
      <c r="H8" s="363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363"/>
      <c r="AY8" s="363"/>
      <c r="AZ8" s="363"/>
      <c r="BA8" s="363"/>
      <c r="BB8" s="363"/>
      <c r="BC8" s="363"/>
      <c r="BD8" s="363"/>
      <c r="BE8" s="363"/>
      <c r="BF8" s="363"/>
      <c r="BG8" s="326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</row>
    <row r="9" spans="1:83" ht="14.25" customHeight="1">
      <c r="A9" s="363"/>
      <c r="B9" s="416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26"/>
      <c r="BH9" s="363"/>
      <c r="BI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</row>
    <row r="10" spans="1:83" ht="14.25" customHeight="1">
      <c r="A10" s="363"/>
      <c r="B10" s="416"/>
      <c r="C10" s="418" t="s">
        <v>178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26"/>
      <c r="BH10" s="363"/>
      <c r="BI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</row>
    <row r="11" spans="1:83" ht="14.25" customHeight="1">
      <c r="A11" s="363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419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63"/>
      <c r="BE11" s="363"/>
      <c r="BF11" s="363"/>
      <c r="BG11" s="326"/>
      <c r="BH11" s="363"/>
      <c r="BI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</row>
    <row r="12" spans="1:83" ht="14.25" customHeight="1">
      <c r="A12" s="363"/>
      <c r="B12" s="420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2"/>
      <c r="BE12" s="363"/>
      <c r="BF12" s="363"/>
      <c r="BG12" s="326"/>
      <c r="BH12" s="363"/>
      <c r="BI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</row>
    <row r="13" spans="1:83" ht="14.25" customHeight="1">
      <c r="A13" s="363"/>
      <c r="B13" s="423"/>
      <c r="C13" s="412" t="s">
        <v>2</v>
      </c>
      <c r="D13" s="326"/>
      <c r="E13" s="326"/>
      <c r="F13" s="326"/>
      <c r="G13" s="326"/>
      <c r="H13" s="326"/>
      <c r="I13" s="326"/>
      <c r="J13" s="326"/>
      <c r="K13" s="326"/>
      <c r="L13" s="490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9"/>
      <c r="AE13" s="509"/>
      <c r="AF13" s="509"/>
      <c r="AG13" s="509"/>
      <c r="AH13" s="509"/>
      <c r="AI13" s="510"/>
      <c r="AJ13" s="325"/>
      <c r="AK13" s="325"/>
      <c r="AL13" s="412" t="s">
        <v>161</v>
      </c>
      <c r="AM13" s="325"/>
      <c r="AN13" s="325"/>
      <c r="AO13" s="325"/>
      <c r="AP13" s="326"/>
      <c r="AQ13" s="29"/>
      <c r="AR13" s="326"/>
      <c r="AS13" s="326"/>
      <c r="AT13" s="490"/>
      <c r="AU13" s="224"/>
      <c r="AV13" s="224"/>
      <c r="AW13" s="224"/>
      <c r="AX13" s="224"/>
      <c r="AY13" s="509"/>
      <c r="AZ13" s="509"/>
      <c r="BA13" s="509"/>
      <c r="BB13" s="510"/>
      <c r="BC13" s="326"/>
      <c r="BD13" s="424"/>
      <c r="BE13" s="363"/>
      <c r="BF13" s="363"/>
      <c r="BG13" s="326"/>
      <c r="BH13" s="363"/>
      <c r="BI13" s="363"/>
      <c r="BP13" s="363"/>
      <c r="BQ13" s="363"/>
      <c r="BR13" s="363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</row>
    <row r="14" spans="1:83" ht="14.25" customHeight="1">
      <c r="A14" s="363"/>
      <c r="B14" s="423"/>
      <c r="C14" s="412"/>
      <c r="D14" s="326"/>
      <c r="E14" s="326"/>
      <c r="F14" s="326"/>
      <c r="G14" s="326"/>
      <c r="H14" s="326"/>
      <c r="I14" s="326"/>
      <c r="J14" s="326"/>
      <c r="K14" s="326"/>
      <c r="L14" s="4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325"/>
      <c r="AE14" s="325"/>
      <c r="AF14" s="325"/>
      <c r="AG14" s="325"/>
      <c r="AH14" s="325"/>
      <c r="AI14" s="325"/>
      <c r="AJ14" s="325"/>
      <c r="AK14" s="325"/>
      <c r="AL14" s="412"/>
      <c r="AM14" s="325"/>
      <c r="AN14" s="325"/>
      <c r="AO14" s="325"/>
      <c r="AP14" s="326"/>
      <c r="AQ14" s="29"/>
      <c r="AR14" s="326"/>
      <c r="AS14" s="326"/>
      <c r="AT14" s="326"/>
      <c r="AU14" s="326"/>
      <c r="AV14" s="326"/>
      <c r="AW14" s="326"/>
      <c r="AX14" s="326"/>
      <c r="AY14" s="325"/>
      <c r="AZ14" s="325"/>
      <c r="BA14" s="325"/>
      <c r="BB14" s="325"/>
      <c r="BC14" s="326"/>
      <c r="BD14" s="424"/>
      <c r="BE14" s="363"/>
      <c r="BF14" s="363"/>
      <c r="BG14" s="326"/>
      <c r="BH14" s="363"/>
      <c r="BI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</row>
    <row r="15" spans="1:83" ht="14.25" customHeight="1">
      <c r="A15" s="363"/>
      <c r="B15" s="423"/>
      <c r="C15" s="412" t="s">
        <v>280</v>
      </c>
      <c r="D15" s="326"/>
      <c r="E15" s="326"/>
      <c r="F15" s="326"/>
      <c r="G15" s="326"/>
      <c r="H15" s="326"/>
      <c r="I15" s="326"/>
      <c r="J15" s="326"/>
      <c r="K15" s="326"/>
      <c r="L15" s="490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9"/>
      <c r="AE15" s="509"/>
      <c r="AF15" s="509"/>
      <c r="AG15" s="509"/>
      <c r="AH15" s="509"/>
      <c r="AI15" s="510"/>
      <c r="AJ15" s="325"/>
      <c r="AK15" s="325"/>
      <c r="AL15" s="412"/>
      <c r="AM15" s="325"/>
      <c r="AN15" s="325"/>
      <c r="AO15" s="325"/>
      <c r="AP15" s="326"/>
      <c r="AQ15" s="29"/>
      <c r="AR15" s="326"/>
      <c r="AS15" s="326"/>
      <c r="AT15" s="325"/>
      <c r="AU15" s="326"/>
      <c r="AV15" s="326"/>
      <c r="AW15" s="326"/>
      <c r="AX15" s="326"/>
      <c r="AY15" s="325"/>
      <c r="AZ15" s="325"/>
      <c r="BA15" s="325"/>
      <c r="BB15" s="325"/>
      <c r="BC15" s="326"/>
      <c r="BD15" s="424"/>
      <c r="BE15" s="363"/>
      <c r="BF15" s="363"/>
      <c r="BG15" s="326"/>
      <c r="BH15" s="363"/>
      <c r="BI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</row>
    <row r="16" spans="1:83" ht="14.25" customHeight="1">
      <c r="A16" s="363"/>
      <c r="B16" s="423"/>
      <c r="C16" s="412"/>
      <c r="D16" s="326"/>
      <c r="E16" s="326"/>
      <c r="F16" s="326"/>
      <c r="G16" s="326"/>
      <c r="H16" s="326"/>
      <c r="I16" s="326"/>
      <c r="J16" s="326"/>
      <c r="K16" s="326"/>
      <c r="L16" s="4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325"/>
      <c r="AE16" s="325"/>
      <c r="AF16" s="325"/>
      <c r="AG16" s="325"/>
      <c r="AH16" s="325"/>
      <c r="AI16" s="325"/>
      <c r="AJ16" s="325"/>
      <c r="AK16" s="325"/>
      <c r="AL16" s="412"/>
      <c r="AM16" s="325"/>
      <c r="AN16" s="325"/>
      <c r="AO16" s="325"/>
      <c r="AP16" s="326"/>
      <c r="AQ16" s="29"/>
      <c r="AR16" s="326"/>
      <c r="AS16" s="326"/>
      <c r="AT16" s="326"/>
      <c r="AU16" s="326"/>
      <c r="AV16" s="326"/>
      <c r="AW16" s="326"/>
      <c r="AX16" s="326"/>
      <c r="AY16" s="325"/>
      <c r="AZ16" s="325"/>
      <c r="BA16" s="325"/>
      <c r="BB16" s="325"/>
      <c r="BC16" s="326"/>
      <c r="BD16" s="424"/>
      <c r="BE16" s="363"/>
      <c r="BF16" s="363"/>
      <c r="BG16" s="326"/>
      <c r="BH16" s="363"/>
      <c r="BI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</row>
    <row r="17" spans="1:83" ht="14.25" customHeight="1">
      <c r="A17" s="363"/>
      <c r="B17" s="423"/>
      <c r="C17" s="412" t="s">
        <v>281</v>
      </c>
      <c r="D17" s="326"/>
      <c r="E17" s="326"/>
      <c r="F17" s="326"/>
      <c r="G17" s="326"/>
      <c r="H17" s="326"/>
      <c r="I17" s="326"/>
      <c r="J17" s="326"/>
      <c r="K17" s="326"/>
      <c r="L17" s="490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9"/>
      <c r="AE17" s="509"/>
      <c r="AF17" s="509"/>
      <c r="AG17" s="509"/>
      <c r="AH17" s="509"/>
      <c r="AI17" s="510"/>
      <c r="AJ17" s="325"/>
      <c r="AK17" s="325"/>
      <c r="AL17" s="412"/>
      <c r="AM17" s="325"/>
      <c r="AN17" s="325"/>
      <c r="AO17" s="325"/>
      <c r="AP17" s="326"/>
      <c r="AQ17" s="29"/>
      <c r="AR17" s="326"/>
      <c r="AS17" s="326"/>
      <c r="AT17" s="325"/>
      <c r="AU17" s="326"/>
      <c r="AV17" s="326"/>
      <c r="AW17" s="326"/>
      <c r="AX17" s="326"/>
      <c r="AY17" s="325"/>
      <c r="AZ17" s="325"/>
      <c r="BA17" s="325"/>
      <c r="BB17" s="325"/>
      <c r="BC17" s="326"/>
      <c r="BD17" s="424"/>
      <c r="BE17" s="363"/>
      <c r="BF17" s="363"/>
      <c r="BG17" s="326"/>
      <c r="BH17" s="363"/>
      <c r="BI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</row>
    <row r="18" spans="1:83" ht="14.25" customHeight="1">
      <c r="A18" s="363"/>
      <c r="B18" s="423"/>
      <c r="C18" s="412"/>
      <c r="D18" s="326"/>
      <c r="E18" s="326"/>
      <c r="F18" s="326"/>
      <c r="G18" s="326"/>
      <c r="H18" s="326"/>
      <c r="I18" s="326"/>
      <c r="J18" s="326"/>
      <c r="K18" s="326"/>
      <c r="L18" s="425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325"/>
      <c r="AE18" s="325"/>
      <c r="AF18" s="325"/>
      <c r="AG18" s="325"/>
      <c r="AH18" s="325"/>
      <c r="AI18" s="325"/>
      <c r="AJ18" s="325"/>
      <c r="AK18" s="325"/>
      <c r="AL18" s="412"/>
      <c r="AM18" s="325"/>
      <c r="AN18" s="325"/>
      <c r="AO18" s="325"/>
      <c r="AP18" s="326"/>
      <c r="AQ18" s="29"/>
      <c r="AR18" s="326"/>
      <c r="AS18" s="326"/>
      <c r="AT18" s="326"/>
      <c r="AU18" s="326"/>
      <c r="AV18" s="326"/>
      <c r="AW18" s="326"/>
      <c r="AX18" s="326"/>
      <c r="AY18" s="325"/>
      <c r="AZ18" s="325"/>
      <c r="BA18" s="325"/>
      <c r="BB18" s="325"/>
      <c r="BC18" s="326"/>
      <c r="BD18" s="424"/>
      <c r="BE18" s="363"/>
      <c r="BF18" s="363"/>
      <c r="BG18" s="326"/>
      <c r="BH18" s="363"/>
      <c r="BI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</row>
    <row r="19" spans="1:83" ht="14.25" customHeight="1">
      <c r="A19" s="363"/>
      <c r="B19" s="423"/>
      <c r="C19" s="412" t="s">
        <v>6</v>
      </c>
      <c r="D19" s="412"/>
      <c r="E19" s="412"/>
      <c r="F19" s="412"/>
      <c r="G19" s="412"/>
      <c r="H19" s="412"/>
      <c r="I19" s="412"/>
      <c r="J19" s="412"/>
      <c r="K19" s="326"/>
      <c r="L19" s="490"/>
      <c r="M19" s="509"/>
      <c r="N19" s="509"/>
      <c r="O19" s="224"/>
      <c r="P19" s="224"/>
      <c r="Q19" s="224"/>
      <c r="R19" s="224"/>
      <c r="S19" s="511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326"/>
      <c r="BD19" s="424"/>
      <c r="BE19" s="363"/>
      <c r="BF19" s="363"/>
      <c r="BG19" s="326"/>
      <c r="BH19" s="363"/>
      <c r="BI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</row>
    <row r="20" spans="1:83" ht="14.25" customHeight="1">
      <c r="A20" s="363"/>
      <c r="B20" s="423"/>
      <c r="C20" s="412"/>
      <c r="D20" s="412"/>
      <c r="E20" s="412"/>
      <c r="F20" s="412"/>
      <c r="G20" s="412"/>
      <c r="H20" s="412"/>
      <c r="I20" s="412"/>
      <c r="J20" s="412"/>
      <c r="K20" s="326"/>
      <c r="L20" s="426"/>
      <c r="M20" s="325"/>
      <c r="N20" s="325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326"/>
      <c r="BD20" s="424"/>
      <c r="BE20" s="363"/>
      <c r="BF20" s="363"/>
      <c r="BG20" s="326"/>
      <c r="BH20" s="363"/>
      <c r="BI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</row>
    <row r="21" spans="1:83" ht="14.25" customHeight="1">
      <c r="A21" s="363"/>
      <c r="B21" s="423"/>
      <c r="C21" s="412" t="s">
        <v>238</v>
      </c>
      <c r="D21" s="29"/>
      <c r="E21" s="326"/>
      <c r="F21" s="326"/>
      <c r="G21" s="326"/>
      <c r="H21" s="326"/>
      <c r="I21" s="326"/>
      <c r="J21" s="326"/>
      <c r="K21" s="326"/>
      <c r="L21" s="490"/>
      <c r="M21" s="224"/>
      <c r="N21" s="385"/>
      <c r="O21" s="385"/>
      <c r="P21" s="512" t="s">
        <v>8</v>
      </c>
      <c r="Q21" s="224" t="s">
        <v>8</v>
      </c>
      <c r="R21" s="224" t="s">
        <v>8</v>
      </c>
      <c r="S21" s="224" t="s">
        <v>8</v>
      </c>
      <c r="T21" s="224" t="s">
        <v>8</v>
      </c>
      <c r="U21" s="224" t="s">
        <v>8</v>
      </c>
      <c r="V21" s="224" t="s">
        <v>8</v>
      </c>
      <c r="W21" s="224" t="s">
        <v>8</v>
      </c>
      <c r="X21" s="511" t="s">
        <v>8</v>
      </c>
      <c r="Y21" s="29"/>
      <c r="Z21" s="32"/>
      <c r="AA21" s="412"/>
      <c r="AB21" s="29"/>
      <c r="AC21" s="326"/>
      <c r="AD21" s="326"/>
      <c r="AE21" s="326"/>
      <c r="AF21" s="326"/>
      <c r="AG21" s="29"/>
      <c r="AH21" s="29"/>
      <c r="AI21" s="29"/>
      <c r="AJ21" s="29"/>
      <c r="AK21" s="29"/>
      <c r="AL21" s="326"/>
      <c r="AM21" s="326"/>
      <c r="AN21" s="326"/>
      <c r="AO21" s="326"/>
      <c r="AP21" s="326"/>
      <c r="AQ21" s="29"/>
      <c r="AR21" s="427" t="s">
        <v>19</v>
      </c>
      <c r="AS21" s="326" t="s">
        <v>8</v>
      </c>
      <c r="AT21" s="490"/>
      <c r="AU21" s="224"/>
      <c r="AV21" s="428"/>
      <c r="AW21" s="224"/>
      <c r="AX21" s="224"/>
      <c r="AY21" s="224"/>
      <c r="AZ21" s="224"/>
      <c r="BA21" s="224"/>
      <c r="BB21" s="511"/>
      <c r="BC21" s="326"/>
      <c r="BD21" s="424"/>
      <c r="BE21" s="363"/>
      <c r="BF21" s="363"/>
      <c r="BG21" s="326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</row>
    <row r="22" spans="1:83" ht="14.25" customHeight="1">
      <c r="A22" s="363"/>
      <c r="B22" s="423"/>
      <c r="C22" s="326"/>
      <c r="D22" s="412"/>
      <c r="E22" s="326"/>
      <c r="F22" s="326"/>
      <c r="G22" s="326"/>
      <c r="H22" s="326"/>
      <c r="I22" s="326"/>
      <c r="J22" s="326"/>
      <c r="K22" s="326"/>
      <c r="L22" s="326"/>
      <c r="M22" s="326"/>
      <c r="N22" s="29"/>
      <c r="O22" s="29"/>
      <c r="P22" s="429"/>
      <c r="Q22" s="326"/>
      <c r="R22" s="326"/>
      <c r="S22" s="326"/>
      <c r="T22" s="326"/>
      <c r="U22" s="326"/>
      <c r="V22" s="326"/>
      <c r="W22" s="326"/>
      <c r="X22" s="326"/>
      <c r="Y22" s="29"/>
      <c r="Z22" s="32"/>
      <c r="AA22" s="412"/>
      <c r="AB22" s="29"/>
      <c r="AC22" s="326"/>
      <c r="AD22" s="326"/>
      <c r="AE22" s="326"/>
      <c r="AF22" s="326"/>
      <c r="AG22" s="412"/>
      <c r="AH22" s="29"/>
      <c r="AI22" s="326"/>
      <c r="AJ22" s="326"/>
      <c r="AK22" s="326"/>
      <c r="AL22" s="326"/>
      <c r="AM22" s="326"/>
      <c r="AN22" s="29"/>
      <c r="AO22" s="29"/>
      <c r="AP22" s="326"/>
      <c r="AQ22" s="326"/>
      <c r="AR22" s="326"/>
      <c r="AS22" s="412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424"/>
      <c r="BE22" s="363"/>
      <c r="BF22" s="363"/>
      <c r="BG22" s="326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</row>
    <row r="23" spans="1:83" ht="14.25" customHeight="1">
      <c r="A23" s="363"/>
      <c r="B23" s="423"/>
      <c r="C23" s="412" t="s">
        <v>239</v>
      </c>
      <c r="D23" s="29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490"/>
      <c r="P23" s="224" t="s">
        <v>8</v>
      </c>
      <c r="Q23" s="224" t="s">
        <v>8</v>
      </c>
      <c r="R23" s="224" t="s">
        <v>8</v>
      </c>
      <c r="S23" s="224" t="s">
        <v>8</v>
      </c>
      <c r="T23" s="224" t="s">
        <v>8</v>
      </c>
      <c r="U23" s="224" t="s">
        <v>8</v>
      </c>
      <c r="V23" s="224" t="s">
        <v>8</v>
      </c>
      <c r="W23" s="224"/>
      <c r="X23" s="224"/>
      <c r="Y23" s="430"/>
      <c r="Z23" s="29"/>
      <c r="AA23" s="29"/>
      <c r="AB23" s="29"/>
      <c r="AC23" s="326"/>
      <c r="AD23" s="326"/>
      <c r="AE23" s="326"/>
      <c r="AF23" s="326"/>
      <c r="AG23" s="412"/>
      <c r="AH23" s="29"/>
      <c r="AI23" s="326"/>
      <c r="AJ23" s="326"/>
      <c r="AK23" s="326"/>
      <c r="AL23" s="326"/>
      <c r="AM23" s="326"/>
      <c r="AN23" s="29"/>
      <c r="AO23" s="29"/>
      <c r="AP23" s="326" t="s">
        <v>8</v>
      </c>
      <c r="AQ23" s="326"/>
      <c r="AR23" s="326"/>
      <c r="AS23" s="412"/>
      <c r="AT23" s="326"/>
      <c r="AU23" s="326"/>
      <c r="AV23" s="326"/>
      <c r="AW23" s="326"/>
      <c r="AX23" s="326"/>
      <c r="AY23" s="326"/>
      <c r="AZ23" s="431"/>
      <c r="BA23" s="325"/>
      <c r="BB23" s="325"/>
      <c r="BC23" s="326"/>
      <c r="BD23" s="424"/>
      <c r="BE23" s="363"/>
      <c r="BF23" s="363"/>
      <c r="BG23" s="326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</row>
    <row r="24" spans="1:83" ht="14.25" customHeight="1">
      <c r="A24" s="363"/>
      <c r="B24" s="423"/>
      <c r="C24" s="326"/>
      <c r="D24" s="412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421"/>
      <c r="R24" s="421"/>
      <c r="S24" s="421"/>
      <c r="T24" s="326"/>
      <c r="U24" s="326"/>
      <c r="V24" s="326"/>
      <c r="W24" s="326"/>
      <c r="X24" s="326"/>
      <c r="Y24" s="326"/>
      <c r="Z24" s="326"/>
      <c r="AA24" s="412"/>
      <c r="AB24" s="29"/>
      <c r="AC24" s="326"/>
      <c r="AD24" s="326"/>
      <c r="AE24" s="326"/>
      <c r="AF24" s="326"/>
      <c r="AG24" s="412"/>
      <c r="AH24" s="29"/>
      <c r="AI24" s="326"/>
      <c r="AJ24" s="326"/>
      <c r="AK24" s="326"/>
      <c r="AL24" s="326"/>
      <c r="AM24" s="326"/>
      <c r="AN24" s="29"/>
      <c r="AO24" s="29"/>
      <c r="AP24" s="380"/>
      <c r="AQ24" s="326"/>
      <c r="AR24" s="326"/>
      <c r="AS24" s="412"/>
      <c r="AT24" s="326"/>
      <c r="AU24" s="380"/>
      <c r="AV24" s="380"/>
      <c r="AW24" s="380"/>
      <c r="AX24" s="380"/>
      <c r="AY24" s="380"/>
      <c r="AZ24" s="431"/>
      <c r="BA24" s="325"/>
      <c r="BB24" s="325"/>
      <c r="BC24" s="326"/>
      <c r="BD24" s="424"/>
      <c r="BE24" s="363"/>
      <c r="BF24" s="363"/>
      <c r="BG24" s="326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</row>
    <row r="25" spans="1:83" ht="14.25" customHeight="1">
      <c r="A25" s="363"/>
      <c r="B25" s="423"/>
      <c r="C25" s="412" t="s">
        <v>165</v>
      </c>
      <c r="D25" s="326"/>
      <c r="E25" s="326"/>
      <c r="F25" s="326"/>
      <c r="G25" s="326"/>
      <c r="H25" s="326"/>
      <c r="I25" s="326"/>
      <c r="J25" s="326"/>
      <c r="K25" s="326"/>
      <c r="L25" s="569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326"/>
      <c r="AK25" s="325" t="s">
        <v>3</v>
      </c>
      <c r="AL25" s="326"/>
      <c r="AM25" s="490"/>
      <c r="AN25" s="509"/>
      <c r="AO25" s="509"/>
      <c r="AP25" s="511"/>
      <c r="AQ25" s="326"/>
      <c r="AR25" s="326" t="s">
        <v>4</v>
      </c>
      <c r="AS25" s="326"/>
      <c r="AT25" s="326"/>
      <c r="AU25" s="490"/>
      <c r="AV25" s="509"/>
      <c r="AW25" s="509"/>
      <c r="AX25" s="509"/>
      <c r="AY25" s="509"/>
      <c r="AZ25" s="509"/>
      <c r="BA25" s="509"/>
      <c r="BB25" s="510"/>
      <c r="BC25" s="326"/>
      <c r="BD25" s="424"/>
      <c r="BE25" s="363"/>
      <c r="BF25" s="363"/>
      <c r="BG25" s="326"/>
      <c r="BH25" s="363"/>
      <c r="BI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</row>
    <row r="26" spans="1:83" ht="14.25" customHeight="1">
      <c r="A26" s="363"/>
      <c r="B26" s="423"/>
      <c r="C26" s="412"/>
      <c r="D26" s="326"/>
      <c r="E26" s="326"/>
      <c r="F26" s="326"/>
      <c r="G26" s="326"/>
      <c r="H26" s="326"/>
      <c r="I26" s="326"/>
      <c r="J26" s="326"/>
      <c r="K26" s="326"/>
      <c r="L26" s="571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326"/>
      <c r="AK26" s="325"/>
      <c r="AL26" s="326"/>
      <c r="AM26" s="27"/>
      <c r="AN26" s="325"/>
      <c r="AO26" s="325"/>
      <c r="AP26" s="326"/>
      <c r="AQ26" s="326"/>
      <c r="AR26" s="326"/>
      <c r="AS26" s="326"/>
      <c r="AT26" s="326"/>
      <c r="AU26" s="433"/>
      <c r="AV26" s="325"/>
      <c r="AW26" s="325"/>
      <c r="AX26" s="325"/>
      <c r="AY26" s="325"/>
      <c r="AZ26" s="325"/>
      <c r="BA26" s="325"/>
      <c r="BB26" s="325"/>
      <c r="BC26" s="326"/>
      <c r="BD26" s="424"/>
      <c r="BE26" s="363"/>
      <c r="BF26" s="363"/>
      <c r="BG26" s="326"/>
      <c r="BH26" s="363"/>
      <c r="BI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</row>
    <row r="27" spans="1:83" ht="14.25" customHeight="1">
      <c r="A27" s="363"/>
      <c r="B27" s="423"/>
      <c r="C27" s="412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24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25"/>
      <c r="AH27" s="325"/>
      <c r="AI27" s="325"/>
      <c r="AJ27" s="326"/>
      <c r="AK27" s="325"/>
      <c r="AL27" s="326"/>
      <c r="AM27" s="27"/>
      <c r="AN27" s="325"/>
      <c r="AO27" s="325"/>
      <c r="AP27" s="326"/>
      <c r="AQ27" s="326"/>
      <c r="AR27" s="326"/>
      <c r="AS27" s="326"/>
      <c r="AT27" s="326"/>
      <c r="AU27" s="433"/>
      <c r="AV27" s="325"/>
      <c r="AW27" s="325"/>
      <c r="AX27" s="325"/>
      <c r="AY27" s="325"/>
      <c r="AZ27" s="325"/>
      <c r="BA27" s="325"/>
      <c r="BB27" s="325"/>
      <c r="BC27" s="326"/>
      <c r="BD27" s="424"/>
      <c r="BE27" s="363"/>
      <c r="BF27" s="363"/>
      <c r="BG27" s="326"/>
      <c r="BH27" s="363"/>
      <c r="BI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</row>
    <row r="28" spans="1:83" ht="14.25" customHeight="1">
      <c r="A28" s="363"/>
      <c r="B28" s="423"/>
      <c r="C28" s="412" t="s">
        <v>164</v>
      </c>
      <c r="D28" s="326"/>
      <c r="E28" s="29"/>
      <c r="F28" s="412"/>
      <c r="G28" s="412"/>
      <c r="H28" s="412"/>
      <c r="I28" s="412"/>
      <c r="J28" s="412"/>
      <c r="K28" s="424"/>
      <c r="L28" s="490"/>
      <c r="M28" s="224"/>
      <c r="N28" s="224"/>
      <c r="O28" s="509"/>
      <c r="P28" s="509"/>
      <c r="Q28" s="509"/>
      <c r="R28" s="509"/>
      <c r="S28" s="509"/>
      <c r="T28" s="509"/>
      <c r="U28" s="509"/>
      <c r="V28" s="428"/>
      <c r="W28" s="428"/>
      <c r="X28" s="428"/>
      <c r="Y28" s="428"/>
      <c r="Z28" s="428"/>
      <c r="AA28" s="224"/>
      <c r="AB28" s="509"/>
      <c r="AC28" s="509"/>
      <c r="AD28" s="509"/>
      <c r="AE28" s="509"/>
      <c r="AF28" s="509"/>
      <c r="AG28" s="509"/>
      <c r="AH28" s="509"/>
      <c r="AI28" s="510"/>
      <c r="AJ28" s="326"/>
      <c r="AK28" s="326"/>
      <c r="AL28" s="326"/>
      <c r="AM28" s="326"/>
      <c r="AN28" s="326"/>
      <c r="AO28" s="326"/>
      <c r="AP28" s="326"/>
      <c r="AQ28" s="326"/>
      <c r="AR28" s="326" t="s">
        <v>5</v>
      </c>
      <c r="AS28" s="326"/>
      <c r="AT28" s="326"/>
      <c r="AU28" s="490"/>
      <c r="AV28" s="509"/>
      <c r="AW28" s="509"/>
      <c r="AX28" s="509"/>
      <c r="AY28" s="509"/>
      <c r="AZ28" s="509"/>
      <c r="BA28" s="509"/>
      <c r="BB28" s="510"/>
      <c r="BC28" s="326"/>
      <c r="BD28" s="424"/>
      <c r="BE28" s="363"/>
      <c r="BF28" s="363"/>
      <c r="BG28" s="326"/>
      <c r="BH28" s="363"/>
      <c r="BI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</row>
    <row r="29" spans="1:83" ht="14.25" customHeight="1">
      <c r="A29" s="363"/>
      <c r="B29" s="423"/>
      <c r="C29" s="326"/>
      <c r="D29" s="326"/>
      <c r="E29" s="412"/>
      <c r="F29" s="412"/>
      <c r="G29" s="412"/>
      <c r="H29" s="412"/>
      <c r="I29" s="412"/>
      <c r="J29" s="412"/>
      <c r="K29" s="326"/>
      <c r="L29" s="421"/>
      <c r="M29" s="421"/>
      <c r="N29" s="421"/>
      <c r="O29" s="432"/>
      <c r="P29" s="432"/>
      <c r="Q29" s="432"/>
      <c r="R29" s="432"/>
      <c r="S29" s="432"/>
      <c r="T29" s="432"/>
      <c r="U29" s="432"/>
      <c r="V29" s="434"/>
      <c r="W29" s="434"/>
      <c r="X29" s="434"/>
      <c r="Y29" s="434"/>
      <c r="Z29" s="434"/>
      <c r="AA29" s="421"/>
      <c r="AB29" s="432"/>
      <c r="AC29" s="432"/>
      <c r="AD29" s="432"/>
      <c r="AE29" s="432"/>
      <c r="AF29" s="432"/>
      <c r="AG29" s="432"/>
      <c r="AH29" s="325"/>
      <c r="AI29" s="325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09"/>
      <c r="AV29" s="432"/>
      <c r="AW29" s="432"/>
      <c r="AX29" s="325"/>
      <c r="AY29" s="325"/>
      <c r="AZ29" s="325"/>
      <c r="BA29" s="325"/>
      <c r="BB29" s="325"/>
      <c r="BC29" s="326"/>
      <c r="BD29" s="424"/>
      <c r="BE29" s="363"/>
      <c r="BF29" s="363"/>
      <c r="BG29" s="326"/>
      <c r="BH29" s="363"/>
      <c r="BI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</row>
    <row r="30" spans="1:83" ht="14.25" customHeight="1">
      <c r="A30" s="363"/>
      <c r="B30" s="423"/>
      <c r="C30" s="412" t="s">
        <v>162</v>
      </c>
      <c r="D30" s="326"/>
      <c r="E30" s="326"/>
      <c r="F30" s="326"/>
      <c r="G30" s="326"/>
      <c r="H30" s="326"/>
      <c r="I30" s="326"/>
      <c r="J30" s="326"/>
      <c r="K30" s="326"/>
      <c r="L30" s="490"/>
      <c r="M30" s="224"/>
      <c r="N30" s="224"/>
      <c r="O30" s="224"/>
      <c r="P30" s="224"/>
      <c r="Q30" s="224"/>
      <c r="R30" s="224"/>
      <c r="S30" s="224"/>
      <c r="T30" s="224"/>
      <c r="U30" s="224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385"/>
      <c r="AI30" s="435"/>
      <c r="AJ30" s="29"/>
      <c r="AK30" s="29"/>
      <c r="AL30" s="29"/>
      <c r="AM30" s="310" t="s">
        <v>163</v>
      </c>
      <c r="AN30" s="27"/>
      <c r="AO30" s="27"/>
      <c r="AP30" s="27"/>
      <c r="AQ30" s="27"/>
      <c r="AR30" s="490"/>
      <c r="AS30" s="509"/>
      <c r="AT30" s="509"/>
      <c r="AU30" s="224"/>
      <c r="AV30" s="224"/>
      <c r="AW30" s="224"/>
      <c r="AX30" s="224"/>
      <c r="AY30" s="224"/>
      <c r="AZ30" s="224"/>
      <c r="BA30" s="224"/>
      <c r="BB30" s="511"/>
      <c r="BC30" s="326"/>
      <c r="BD30" s="424"/>
      <c r="BE30" s="363"/>
      <c r="BF30" s="363"/>
      <c r="BG30" s="326"/>
      <c r="BH30" s="363"/>
      <c r="BI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</row>
    <row r="31" spans="1:83" ht="14.25" customHeight="1">
      <c r="A31" s="363"/>
      <c r="B31" s="423"/>
      <c r="C31" s="412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10"/>
      <c r="AI31" s="27"/>
      <c r="AJ31" s="27"/>
      <c r="AK31" s="27"/>
      <c r="AL31" s="27"/>
      <c r="AM31" s="27"/>
      <c r="AN31" s="325"/>
      <c r="AO31" s="325"/>
      <c r="AP31" s="326"/>
      <c r="AQ31" s="326"/>
      <c r="AR31" s="326"/>
      <c r="AS31" s="326"/>
      <c r="AT31" s="326"/>
      <c r="AU31" s="326"/>
      <c r="AV31" s="326"/>
      <c r="AW31" s="326"/>
      <c r="AX31" s="412"/>
      <c r="AY31" s="326"/>
      <c r="AZ31" s="326"/>
      <c r="BA31" s="326"/>
      <c r="BB31" s="326"/>
      <c r="BC31" s="326"/>
      <c r="BD31" s="424"/>
      <c r="BE31" s="363"/>
      <c r="BF31" s="363"/>
      <c r="BG31" s="326"/>
      <c r="BH31" s="363"/>
      <c r="BI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</row>
    <row r="32" spans="1:83" ht="14.25" customHeight="1">
      <c r="A32" s="363"/>
      <c r="B32" s="423"/>
      <c r="C32" s="412" t="s">
        <v>240</v>
      </c>
      <c r="D32" s="326"/>
      <c r="E32" s="326"/>
      <c r="F32" s="326"/>
      <c r="G32" s="326"/>
      <c r="H32" s="326"/>
      <c r="I32" s="326"/>
      <c r="J32" s="326"/>
      <c r="K32" s="326"/>
      <c r="L32" s="490"/>
      <c r="M32" s="224"/>
      <c r="N32" s="224"/>
      <c r="O32" s="224"/>
      <c r="P32" s="224"/>
      <c r="Q32" s="224"/>
      <c r="R32" s="224"/>
      <c r="S32" s="511"/>
      <c r="T32" s="29"/>
      <c r="U32" s="29"/>
      <c r="V32" s="29"/>
      <c r="W32" s="29"/>
      <c r="X32" s="29"/>
      <c r="Y32" s="412" t="s">
        <v>180</v>
      </c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36"/>
      <c r="AM32" s="490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224"/>
      <c r="BA32" s="224"/>
      <c r="BB32" s="511"/>
      <c r="BC32" s="326"/>
      <c r="BD32" s="424"/>
      <c r="BE32" s="363"/>
      <c r="BF32" s="363"/>
      <c r="BG32" s="326"/>
      <c r="BH32" s="363"/>
      <c r="BI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</row>
    <row r="33" spans="1:83" ht="14.25" customHeight="1">
      <c r="A33" s="363"/>
      <c r="B33" s="423"/>
      <c r="C33" s="412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326"/>
      <c r="AV33" s="326"/>
      <c r="AW33" s="326"/>
      <c r="AX33" s="326"/>
      <c r="AY33" s="326"/>
      <c r="AZ33" s="326"/>
      <c r="BA33" s="326"/>
      <c r="BB33" s="326"/>
      <c r="BC33" s="326"/>
      <c r="BD33" s="424"/>
      <c r="BE33" s="363"/>
      <c r="BF33" s="363"/>
      <c r="BG33" s="326"/>
      <c r="BH33" s="363"/>
      <c r="BI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</row>
    <row r="34" spans="1:83" ht="14.25" customHeight="1">
      <c r="A34" s="363"/>
      <c r="B34" s="423"/>
      <c r="C34" s="412" t="s">
        <v>243</v>
      </c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26"/>
      <c r="AV34" s="326"/>
      <c r="AW34" s="326"/>
      <c r="AX34" s="326"/>
      <c r="AY34" s="326"/>
      <c r="AZ34" s="326"/>
      <c r="BA34" s="326"/>
      <c r="BB34" s="326"/>
      <c r="BC34" s="326"/>
      <c r="BD34" s="424"/>
      <c r="BE34" s="363"/>
      <c r="BF34" s="363"/>
      <c r="BG34" s="326"/>
      <c r="BH34" s="363"/>
      <c r="BI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</row>
    <row r="35" spans="1:83" ht="14.25" customHeight="1">
      <c r="A35" s="363"/>
      <c r="B35" s="423"/>
      <c r="C35" s="412"/>
      <c r="D35" s="326"/>
      <c r="E35" s="326"/>
      <c r="F35" s="326"/>
      <c r="G35" s="326"/>
      <c r="H35" s="326"/>
      <c r="I35" s="326"/>
      <c r="J35" s="326"/>
      <c r="K35" s="326"/>
      <c r="L35" s="491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3"/>
      <c r="AR35" s="513"/>
      <c r="AS35" s="513"/>
      <c r="AT35" s="513"/>
      <c r="AU35" s="513"/>
      <c r="AV35" s="513"/>
      <c r="AW35" s="513"/>
      <c r="AX35" s="513"/>
      <c r="AY35" s="513"/>
      <c r="AZ35" s="513"/>
      <c r="BA35" s="513"/>
      <c r="BB35" s="514"/>
      <c r="BC35" s="326"/>
      <c r="BD35" s="424"/>
      <c r="BE35" s="363"/>
      <c r="BF35" s="363"/>
      <c r="BG35" s="326"/>
      <c r="BH35" s="363"/>
      <c r="BI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</row>
    <row r="36" spans="1:83" ht="14.25" customHeight="1">
      <c r="A36" s="363"/>
      <c r="B36" s="423"/>
      <c r="C36" s="412"/>
      <c r="D36" s="326"/>
      <c r="E36" s="326"/>
      <c r="F36" s="326"/>
      <c r="G36" s="326"/>
      <c r="H36" s="326"/>
      <c r="I36" s="326"/>
      <c r="J36" s="326"/>
      <c r="K36" s="326"/>
      <c r="L36" s="492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15"/>
      <c r="AQ36" s="515"/>
      <c r="AR36" s="515"/>
      <c r="AS36" s="515"/>
      <c r="AT36" s="515"/>
      <c r="AU36" s="515"/>
      <c r="AV36" s="515"/>
      <c r="AW36" s="515"/>
      <c r="AX36" s="515"/>
      <c r="AY36" s="515"/>
      <c r="AZ36" s="515"/>
      <c r="BA36" s="515"/>
      <c r="BB36" s="516"/>
      <c r="BC36" s="326"/>
      <c r="BD36" s="424"/>
      <c r="BE36" s="363"/>
      <c r="BF36" s="363"/>
      <c r="BG36" s="326"/>
      <c r="BH36" s="363"/>
      <c r="BI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</row>
    <row r="37" spans="1:83" ht="14.25" customHeight="1">
      <c r="A37" s="363"/>
      <c r="B37" s="423"/>
      <c r="C37" s="412"/>
      <c r="D37" s="326"/>
      <c r="E37" s="326"/>
      <c r="F37" s="326"/>
      <c r="G37" s="326"/>
      <c r="H37" s="326"/>
      <c r="I37" s="326"/>
      <c r="J37" s="326"/>
      <c r="K37" s="326"/>
      <c r="L37" s="493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8"/>
      <c r="BC37" s="326"/>
      <c r="BD37" s="424"/>
      <c r="BE37" s="363"/>
      <c r="BF37" s="363"/>
      <c r="BG37" s="326"/>
      <c r="BH37" s="363"/>
      <c r="BI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</row>
    <row r="38" spans="1:83" ht="14.25" customHeight="1">
      <c r="A38" s="363"/>
      <c r="B38" s="423"/>
      <c r="C38" s="412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326"/>
      <c r="AV38" s="326"/>
      <c r="AW38" s="326"/>
      <c r="AX38" s="326"/>
      <c r="AY38" s="326"/>
      <c r="AZ38" s="326"/>
      <c r="BA38" s="326"/>
      <c r="BB38" s="326"/>
      <c r="BC38" s="326"/>
      <c r="BD38" s="424"/>
      <c r="BE38" s="363"/>
      <c r="BF38" s="363"/>
      <c r="BG38" s="326"/>
      <c r="BH38" s="363"/>
      <c r="BI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</row>
    <row r="39" spans="1:83" ht="14.25" customHeight="1">
      <c r="A39" s="363"/>
      <c r="B39" s="423"/>
      <c r="C39" s="412" t="s">
        <v>245</v>
      </c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29"/>
      <c r="S39" s="29"/>
      <c r="T39" s="29"/>
      <c r="U39" s="490"/>
      <c r="V39" s="224"/>
      <c r="W39" s="428"/>
      <c r="X39" s="428"/>
      <c r="Y39" s="428"/>
      <c r="Z39" s="428"/>
      <c r="AA39" s="428"/>
      <c r="AB39" s="428"/>
      <c r="AC39" s="428"/>
      <c r="AD39" s="430"/>
      <c r="AE39" s="412" t="s">
        <v>256</v>
      </c>
      <c r="AF39" s="412"/>
      <c r="AG39" s="412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326"/>
      <c r="AV39" s="326"/>
      <c r="AW39" s="326"/>
      <c r="AX39" s="326"/>
      <c r="AY39" s="326"/>
      <c r="AZ39" s="326"/>
      <c r="BA39" s="326"/>
      <c r="BB39" s="326"/>
      <c r="BC39" s="326"/>
      <c r="BD39" s="424"/>
      <c r="BE39" s="363"/>
      <c r="BF39" s="363"/>
      <c r="BG39" s="326"/>
      <c r="BH39" s="363"/>
      <c r="BI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</row>
    <row r="40" spans="1:83" ht="14.25" customHeight="1">
      <c r="A40" s="363"/>
      <c r="B40" s="423"/>
      <c r="C40" s="412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326"/>
      <c r="AV40" s="326"/>
      <c r="AW40" s="326"/>
      <c r="AX40" s="326"/>
      <c r="AY40" s="326"/>
      <c r="AZ40" s="326"/>
      <c r="BA40" s="326"/>
      <c r="BB40" s="326"/>
      <c r="BC40" s="326"/>
      <c r="BD40" s="424"/>
      <c r="BE40" s="363"/>
      <c r="BF40" s="363"/>
      <c r="BG40" s="326"/>
      <c r="BH40" s="363"/>
      <c r="BI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</row>
    <row r="41" spans="1:83" ht="14.25" customHeight="1">
      <c r="A41" s="363"/>
      <c r="B41" s="423"/>
      <c r="C41" s="412" t="s">
        <v>244</v>
      </c>
      <c r="D41" s="326"/>
      <c r="E41" s="326"/>
      <c r="F41" s="326"/>
      <c r="G41" s="326"/>
      <c r="H41" s="326"/>
      <c r="I41" s="326"/>
      <c r="J41" s="326"/>
      <c r="K41" s="326"/>
      <c r="L41" s="423"/>
      <c r="M41" s="326"/>
      <c r="N41" s="326"/>
      <c r="O41" s="326"/>
      <c r="P41" s="326"/>
      <c r="Q41" s="326"/>
      <c r="R41" s="326"/>
      <c r="S41" s="326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326"/>
      <c r="AV41" s="326"/>
      <c r="AW41" s="326"/>
      <c r="AX41" s="326"/>
      <c r="AY41" s="326"/>
      <c r="AZ41" s="326"/>
      <c r="BA41" s="326"/>
      <c r="BB41" s="326"/>
      <c r="BC41" s="326"/>
      <c r="BD41" s="424"/>
      <c r="BE41" s="363"/>
      <c r="BF41" s="363"/>
      <c r="BG41" s="326"/>
      <c r="BH41" s="363"/>
      <c r="BI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</row>
    <row r="42" spans="1:83" ht="14.25" customHeight="1">
      <c r="A42" s="363"/>
      <c r="B42" s="423"/>
      <c r="C42" s="412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326"/>
      <c r="AV42" s="326"/>
      <c r="AW42" s="326"/>
      <c r="AX42" s="326"/>
      <c r="AY42" s="326"/>
      <c r="AZ42" s="326"/>
      <c r="BA42" s="326"/>
      <c r="BB42" s="326"/>
      <c r="BC42" s="326"/>
      <c r="BD42" s="424"/>
      <c r="BE42" s="363"/>
      <c r="BF42" s="363"/>
      <c r="BG42" s="326"/>
      <c r="BH42" s="363"/>
      <c r="BI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</row>
    <row r="43" spans="1:83" ht="14.25" customHeight="1">
      <c r="A43" s="363"/>
      <c r="B43" s="423"/>
      <c r="C43" s="412"/>
      <c r="D43" s="326"/>
      <c r="E43" s="326"/>
      <c r="F43" s="326"/>
      <c r="G43" s="326"/>
      <c r="H43" s="326"/>
      <c r="I43" s="326"/>
      <c r="J43" s="326"/>
      <c r="K43" s="326"/>
      <c r="L43" s="412" t="s">
        <v>246</v>
      </c>
      <c r="M43" s="326"/>
      <c r="N43" s="326"/>
      <c r="O43" s="326"/>
      <c r="P43" s="326"/>
      <c r="Q43" s="326"/>
      <c r="R43" s="29"/>
      <c r="S43" s="29"/>
      <c r="T43" s="29"/>
      <c r="U43" s="490"/>
      <c r="V43" s="224"/>
      <c r="W43" s="430" t="s">
        <v>171</v>
      </c>
      <c r="X43" s="412"/>
      <c r="Y43" s="29"/>
      <c r="Z43" s="412"/>
      <c r="AA43" s="412" t="s">
        <v>249</v>
      </c>
      <c r="AB43" s="29"/>
      <c r="AC43" s="29"/>
      <c r="AD43" s="412"/>
      <c r="AE43" s="412"/>
      <c r="AF43" s="412"/>
      <c r="AG43" s="29"/>
      <c r="AH43" s="29"/>
      <c r="AI43" s="29"/>
      <c r="AJ43" s="490"/>
      <c r="AK43" s="428"/>
      <c r="AL43" s="430" t="s">
        <v>171</v>
      </c>
      <c r="AM43" s="29"/>
      <c r="AN43" s="29"/>
      <c r="AO43" s="29"/>
      <c r="AP43" s="29"/>
      <c r="AQ43" s="29"/>
      <c r="AR43" s="29"/>
      <c r="AS43" s="29"/>
      <c r="AT43" s="29"/>
      <c r="AU43" s="326"/>
      <c r="AV43" s="326"/>
      <c r="AW43" s="326"/>
      <c r="AX43" s="326"/>
      <c r="AY43" s="326"/>
      <c r="AZ43" s="326"/>
      <c r="BA43" s="326"/>
      <c r="BB43" s="326"/>
      <c r="BC43" s="326"/>
      <c r="BD43" s="424"/>
      <c r="BE43" s="363"/>
      <c r="BF43" s="363"/>
      <c r="BG43" s="326"/>
      <c r="BH43" s="363"/>
      <c r="BI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</row>
    <row r="44" spans="1:83" ht="14.25" customHeight="1">
      <c r="A44" s="363"/>
      <c r="B44" s="423"/>
      <c r="C44" s="412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326"/>
      <c r="AV44" s="326"/>
      <c r="AW44" s="326"/>
      <c r="AX44" s="326"/>
      <c r="AY44" s="326"/>
      <c r="AZ44" s="326"/>
      <c r="BA44" s="326"/>
      <c r="BB44" s="326"/>
      <c r="BC44" s="326"/>
      <c r="BD44" s="424"/>
      <c r="BE44" s="363"/>
      <c r="BF44" s="363"/>
      <c r="BG44" s="326"/>
      <c r="BH44" s="363"/>
      <c r="BI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</row>
    <row r="45" spans="1:83" ht="14.25" customHeight="1">
      <c r="A45" s="363"/>
      <c r="B45" s="423"/>
      <c r="C45" s="412"/>
      <c r="D45" s="326"/>
      <c r="E45" s="326"/>
      <c r="F45" s="326"/>
      <c r="G45" s="326"/>
      <c r="H45" s="326"/>
      <c r="I45" s="326"/>
      <c r="J45" s="326"/>
      <c r="K45" s="326"/>
      <c r="L45" s="412" t="s">
        <v>247</v>
      </c>
      <c r="M45" s="326"/>
      <c r="N45" s="326"/>
      <c r="O45" s="326"/>
      <c r="P45" s="326"/>
      <c r="Q45" s="326"/>
      <c r="R45" s="326"/>
      <c r="S45" s="326"/>
      <c r="T45" s="412"/>
      <c r="U45" s="490"/>
      <c r="V45" s="224"/>
      <c r="W45" s="430" t="s">
        <v>171</v>
      </c>
      <c r="X45" s="412"/>
      <c r="Y45" s="412" t="s">
        <v>248</v>
      </c>
      <c r="Z45" s="412"/>
      <c r="AA45" s="412"/>
      <c r="AB45" s="412"/>
      <c r="AC45" s="412"/>
      <c r="AD45" s="412"/>
      <c r="AE45" s="412"/>
      <c r="AF45" s="412"/>
      <c r="AG45" s="412"/>
      <c r="AH45" s="29"/>
      <c r="AI45" s="29"/>
      <c r="AJ45" s="490"/>
      <c r="AK45" s="428"/>
      <c r="AL45" s="428"/>
      <c r="AM45" s="385"/>
      <c r="AN45" s="385"/>
      <c r="AO45" s="385"/>
      <c r="AP45" s="385"/>
      <c r="AQ45" s="435"/>
      <c r="AR45" s="29"/>
      <c r="AS45" s="29"/>
      <c r="AT45" s="29"/>
      <c r="AU45" s="326"/>
      <c r="AV45" s="326"/>
      <c r="AW45" s="326"/>
      <c r="AX45" s="326"/>
      <c r="AY45" s="326"/>
      <c r="AZ45" s="326"/>
      <c r="BA45" s="326"/>
      <c r="BB45" s="326"/>
      <c r="BC45" s="326"/>
      <c r="BD45" s="424"/>
      <c r="BE45" s="363"/>
      <c r="BF45" s="363"/>
      <c r="BG45" s="326"/>
      <c r="BH45" s="363"/>
      <c r="BI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</row>
    <row r="46" spans="1:83" ht="14.25" customHeight="1">
      <c r="A46" s="363"/>
      <c r="B46" s="423"/>
      <c r="C46" s="412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326"/>
      <c r="AV46" s="326"/>
      <c r="AW46" s="326"/>
      <c r="AX46" s="326"/>
      <c r="AY46" s="326"/>
      <c r="AZ46" s="326"/>
      <c r="BA46" s="326"/>
      <c r="BB46" s="326"/>
      <c r="BC46" s="326"/>
      <c r="BD46" s="424"/>
      <c r="BE46" s="363"/>
      <c r="BF46" s="363"/>
      <c r="BG46" s="326"/>
      <c r="BH46" s="363"/>
      <c r="BI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</row>
    <row r="47" spans="1:83" ht="14.25" customHeight="1">
      <c r="A47" s="363"/>
      <c r="B47" s="423"/>
      <c r="C47" s="412"/>
      <c r="D47" s="326"/>
      <c r="E47" s="326"/>
      <c r="F47" s="326"/>
      <c r="G47" s="326"/>
      <c r="H47" s="326"/>
      <c r="I47" s="326"/>
      <c r="J47" s="326"/>
      <c r="K47" s="326"/>
      <c r="L47" s="412" t="s">
        <v>250</v>
      </c>
      <c r="M47" s="326"/>
      <c r="N47" s="326"/>
      <c r="O47" s="326"/>
      <c r="P47" s="326"/>
      <c r="Q47" s="326"/>
      <c r="R47" s="326"/>
      <c r="S47" s="326"/>
      <c r="T47" s="412"/>
      <c r="U47" s="490"/>
      <c r="V47" s="224"/>
      <c r="W47" s="430" t="s">
        <v>171</v>
      </c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326"/>
      <c r="AV47" s="326"/>
      <c r="AW47" s="326"/>
      <c r="AX47" s="326"/>
      <c r="AY47" s="326"/>
      <c r="AZ47" s="326"/>
      <c r="BA47" s="326"/>
      <c r="BB47" s="326"/>
      <c r="BC47" s="326"/>
      <c r="BD47" s="424"/>
      <c r="BE47" s="363"/>
      <c r="BF47" s="363"/>
      <c r="BG47" s="326"/>
      <c r="BH47" s="363"/>
      <c r="BI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</row>
    <row r="48" spans="1:83" ht="14.25" customHeight="1">
      <c r="A48" s="363"/>
      <c r="B48" s="423"/>
      <c r="C48" s="412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29"/>
      <c r="AT48" s="29"/>
      <c r="AU48" s="326"/>
      <c r="AV48" s="326"/>
      <c r="AW48" s="326"/>
      <c r="AX48" s="326"/>
      <c r="AY48" s="326"/>
      <c r="AZ48" s="326"/>
      <c r="BA48" s="326"/>
      <c r="BB48" s="326"/>
      <c r="BC48" s="326"/>
      <c r="BD48" s="424"/>
      <c r="BE48" s="363"/>
      <c r="BF48" s="363"/>
      <c r="BG48" s="326"/>
      <c r="BH48" s="363"/>
      <c r="BI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</row>
    <row r="49" spans="1:83" ht="14.25" customHeight="1">
      <c r="A49" s="363"/>
      <c r="B49" s="423"/>
      <c r="C49" s="412" t="s">
        <v>170</v>
      </c>
      <c r="D49" s="326"/>
      <c r="E49" s="326"/>
      <c r="F49" s="326"/>
      <c r="G49" s="326"/>
      <c r="H49" s="326"/>
      <c r="I49" s="326"/>
      <c r="J49" s="326"/>
      <c r="K49" s="326"/>
      <c r="L49" s="490"/>
      <c r="M49" s="224"/>
      <c r="N49" s="224"/>
      <c r="O49" s="511"/>
      <c r="P49" s="326"/>
      <c r="Q49" s="326"/>
      <c r="R49" s="326"/>
      <c r="S49" s="326"/>
      <c r="T49" s="29"/>
      <c r="U49" s="29"/>
      <c r="V49" s="29"/>
      <c r="W49" s="29"/>
      <c r="X49" s="29"/>
      <c r="Y49" s="412" t="s">
        <v>179</v>
      </c>
      <c r="Z49" s="412"/>
      <c r="AA49" s="412"/>
      <c r="AB49" s="412"/>
      <c r="AC49" s="412"/>
      <c r="AD49" s="412"/>
      <c r="AE49" s="424"/>
      <c r="AF49" s="490"/>
      <c r="AG49" s="224"/>
      <c r="AH49" s="224"/>
      <c r="AI49" s="511"/>
      <c r="AJ49" s="326"/>
      <c r="AK49" s="326"/>
      <c r="AL49" s="326"/>
      <c r="AM49" s="326"/>
      <c r="AN49" s="29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424"/>
      <c r="BE49" s="363"/>
      <c r="BF49" s="363"/>
      <c r="BG49" s="326"/>
      <c r="BH49" s="363"/>
      <c r="BI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</row>
    <row r="50" spans="1:83" ht="14.25" customHeight="1">
      <c r="A50" s="363"/>
      <c r="B50" s="423"/>
      <c r="C50" s="412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412"/>
      <c r="U50" s="412"/>
      <c r="V50" s="412"/>
      <c r="W50" s="412"/>
      <c r="X50" s="412"/>
      <c r="Y50" s="412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424"/>
      <c r="BE50" s="363"/>
      <c r="BF50" s="363"/>
      <c r="BG50" s="326"/>
      <c r="BH50" s="363"/>
      <c r="BI50" s="363"/>
      <c r="BP50" s="363"/>
      <c r="BQ50" s="363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</row>
    <row r="51" spans="1:83" ht="14.25" customHeight="1">
      <c r="A51" s="363"/>
      <c r="B51" s="439" t="s">
        <v>181</v>
      </c>
      <c r="C51" s="412"/>
      <c r="D51" s="412"/>
      <c r="E51" s="412"/>
      <c r="F51" s="326"/>
      <c r="G51" s="326"/>
      <c r="H51" s="440"/>
      <c r="I51" s="440"/>
      <c r="J51" s="440"/>
      <c r="K51" s="440"/>
      <c r="L51" s="490"/>
      <c r="M51" s="519"/>
      <c r="N51" s="224"/>
      <c r="O51" s="520"/>
      <c r="P51" s="224"/>
      <c r="Q51" s="224"/>
      <c r="R51" s="385"/>
      <c r="S51" s="435"/>
      <c r="T51" s="412"/>
      <c r="U51" s="326"/>
      <c r="V51" s="326"/>
      <c r="W51" s="326"/>
      <c r="X51" s="326"/>
      <c r="Y51" s="412" t="s">
        <v>251</v>
      </c>
      <c r="Z51" s="326"/>
      <c r="AA51" s="326"/>
      <c r="AB51" s="326"/>
      <c r="AC51" s="326"/>
      <c r="AD51" s="326"/>
      <c r="AE51" s="326"/>
      <c r="AF51" s="490"/>
      <c r="AG51" s="428"/>
      <c r="AH51" s="430" t="s">
        <v>171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424"/>
      <c r="BE51" s="363"/>
      <c r="BF51" s="363"/>
      <c r="BG51" s="326"/>
      <c r="BH51" s="363"/>
      <c r="BI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</row>
    <row r="52" spans="1:83" ht="14.25" customHeight="1">
      <c r="A52" s="363"/>
      <c r="B52" s="439"/>
      <c r="C52" s="412"/>
      <c r="D52" s="412"/>
      <c r="E52" s="412"/>
      <c r="F52" s="326"/>
      <c r="G52" s="326"/>
      <c r="H52" s="440"/>
      <c r="I52" s="440"/>
      <c r="J52" s="440"/>
      <c r="K52" s="440"/>
      <c r="L52" s="440"/>
      <c r="M52" s="440"/>
      <c r="N52" s="326"/>
      <c r="O52" s="441"/>
      <c r="P52" s="326"/>
      <c r="Q52" s="326"/>
      <c r="R52" s="29"/>
      <c r="S52" s="29"/>
      <c r="T52" s="412"/>
      <c r="U52" s="326"/>
      <c r="V52" s="326"/>
      <c r="W52" s="326"/>
      <c r="X52" s="326"/>
      <c r="Y52" s="326"/>
      <c r="Z52" s="326"/>
      <c r="AA52" s="326"/>
      <c r="AB52" s="311"/>
      <c r="AC52" s="311"/>
      <c r="AD52" s="326"/>
      <c r="AE52" s="326"/>
      <c r="AF52" s="311"/>
      <c r="AG52" s="326"/>
      <c r="AH52" s="412"/>
      <c r="AI52" s="326"/>
      <c r="AJ52" s="326"/>
      <c r="AK52" s="326"/>
      <c r="AL52" s="326"/>
      <c r="AM52" s="326"/>
      <c r="AN52" s="326"/>
      <c r="AO52" s="326"/>
      <c r="AP52" s="326"/>
      <c r="AQ52" s="311"/>
      <c r="AR52" s="311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424"/>
      <c r="BE52" s="363"/>
      <c r="BF52" s="363"/>
      <c r="BG52" s="326"/>
      <c r="BH52" s="363"/>
      <c r="BI52" s="363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  <c r="CE52" s="363"/>
    </row>
    <row r="53" spans="1:83" ht="14.25" customHeight="1">
      <c r="A53" s="363"/>
      <c r="B53" s="439"/>
      <c r="C53" s="412"/>
      <c r="D53" s="412"/>
      <c r="E53" s="412"/>
      <c r="F53" s="326"/>
      <c r="G53" s="326"/>
      <c r="H53" s="440"/>
      <c r="I53" s="440"/>
      <c r="J53" s="440"/>
      <c r="K53" s="440"/>
      <c r="L53" s="440"/>
      <c r="M53" s="440"/>
      <c r="N53" s="326"/>
      <c r="O53" s="441"/>
      <c r="P53" s="326"/>
      <c r="Q53" s="326"/>
      <c r="R53" s="29"/>
      <c r="S53" s="29"/>
      <c r="T53" s="412" t="s">
        <v>252</v>
      </c>
      <c r="U53" s="29"/>
      <c r="V53" s="29"/>
      <c r="W53" s="29"/>
      <c r="X53" s="29"/>
      <c r="Y53" s="29"/>
      <c r="Z53" s="326"/>
      <c r="AA53" s="326"/>
      <c r="AB53" s="326"/>
      <c r="AC53" s="326"/>
      <c r="AD53" s="326"/>
      <c r="AE53" s="326"/>
      <c r="AF53" s="490"/>
      <c r="AG53" s="428"/>
      <c r="AH53" s="430" t="s">
        <v>171</v>
      </c>
      <c r="AI53" s="311"/>
      <c r="AJ53" s="326"/>
      <c r="AK53" s="29"/>
      <c r="AL53" s="29"/>
      <c r="AM53" s="29"/>
      <c r="AN53" s="29"/>
      <c r="AO53" s="29"/>
      <c r="AP53" s="29"/>
      <c r="AQ53" s="29"/>
      <c r="AR53" s="29"/>
      <c r="AS53" s="29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424"/>
      <c r="BE53" s="363"/>
      <c r="BF53" s="363"/>
      <c r="BG53" s="326"/>
      <c r="BH53" s="363"/>
      <c r="BI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</row>
    <row r="54" spans="1:83" ht="14.25" customHeight="1">
      <c r="A54" s="363"/>
      <c r="B54" s="439"/>
      <c r="C54" s="412"/>
      <c r="D54" s="412"/>
      <c r="E54" s="412"/>
      <c r="F54" s="326"/>
      <c r="G54" s="326"/>
      <c r="H54" s="440"/>
      <c r="I54" s="440"/>
      <c r="J54" s="440"/>
      <c r="K54" s="440"/>
      <c r="L54" s="440"/>
      <c r="M54" s="440"/>
      <c r="N54" s="326"/>
      <c r="O54" s="441"/>
      <c r="P54" s="326"/>
      <c r="Q54" s="326"/>
      <c r="R54" s="29"/>
      <c r="S54" s="29"/>
      <c r="T54" s="412"/>
      <c r="U54" s="326"/>
      <c r="V54" s="326"/>
      <c r="W54" s="326"/>
      <c r="X54" s="326"/>
      <c r="Y54" s="326"/>
      <c r="Z54" s="326"/>
      <c r="AA54" s="326"/>
      <c r="AB54" s="311"/>
      <c r="AC54" s="311"/>
      <c r="AD54" s="326"/>
      <c r="AE54" s="326"/>
      <c r="AF54" s="311"/>
      <c r="AG54" s="326"/>
      <c r="AH54" s="412"/>
      <c r="AI54" s="326"/>
      <c r="AJ54" s="326"/>
      <c r="AK54" s="326"/>
      <c r="AL54" s="326"/>
      <c r="AM54" s="326"/>
      <c r="AN54" s="326"/>
      <c r="AO54" s="326"/>
      <c r="AP54" s="326"/>
      <c r="AQ54" s="311"/>
      <c r="AR54" s="311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424"/>
      <c r="BE54" s="363"/>
      <c r="BF54" s="363"/>
      <c r="BG54" s="326"/>
      <c r="BH54" s="363"/>
      <c r="BI54" s="363"/>
      <c r="BP54" s="363"/>
      <c r="BQ54" s="363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</row>
    <row r="55" spans="1:83" ht="14.25" customHeight="1">
      <c r="A55" s="363"/>
      <c r="B55" s="439"/>
      <c r="C55" s="412"/>
      <c r="D55" s="326"/>
      <c r="E55" s="412" t="s">
        <v>172</v>
      </c>
      <c r="F55" s="412"/>
      <c r="G55" s="412"/>
      <c r="H55" s="412"/>
      <c r="I55" s="412"/>
      <c r="J55" s="326"/>
      <c r="K55" s="29"/>
      <c r="L55" s="490"/>
      <c r="M55" s="521"/>
      <c r="N55" s="29"/>
      <c r="O55" s="29"/>
      <c r="P55" s="326" t="s">
        <v>173</v>
      </c>
      <c r="Q55" s="412" t="s">
        <v>174</v>
      </c>
      <c r="R55" s="326"/>
      <c r="S55" s="326"/>
      <c r="T55" s="311"/>
      <c r="U55" s="311"/>
      <c r="V55" s="326"/>
      <c r="W55" s="326"/>
      <c r="X55" s="326"/>
      <c r="Y55" s="490"/>
      <c r="Z55" s="521"/>
      <c r="AA55" s="326"/>
      <c r="AB55" s="326"/>
      <c r="AC55" s="326"/>
      <c r="AD55" s="326"/>
      <c r="AE55" s="326"/>
      <c r="AF55" s="326"/>
      <c r="AG55" s="311"/>
      <c r="AH55" s="311"/>
      <c r="AI55" s="311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424"/>
      <c r="BE55" s="363"/>
      <c r="BF55" s="363"/>
      <c r="BG55" s="326"/>
      <c r="BH55" s="363"/>
      <c r="BI55" s="363"/>
      <c r="BP55" s="363"/>
      <c r="BQ55" s="363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</row>
    <row r="56" spans="1:83" ht="14.25" customHeight="1">
      <c r="A56" s="363"/>
      <c r="B56" s="439"/>
      <c r="C56" s="412"/>
      <c r="D56" s="326"/>
      <c r="E56" s="412"/>
      <c r="F56" s="412"/>
      <c r="G56" s="412"/>
      <c r="H56" s="412"/>
      <c r="I56" s="412"/>
      <c r="J56" s="326"/>
      <c r="K56" s="29"/>
      <c r="L56" s="311"/>
      <c r="M56" s="311"/>
      <c r="N56" s="29"/>
      <c r="O56" s="29"/>
      <c r="P56" s="326"/>
      <c r="Q56" s="412"/>
      <c r="R56" s="326"/>
      <c r="S56" s="326"/>
      <c r="T56" s="311"/>
      <c r="U56" s="311"/>
      <c r="V56" s="326"/>
      <c r="W56" s="326"/>
      <c r="X56" s="326"/>
      <c r="Y56" s="311"/>
      <c r="Z56" s="311"/>
      <c r="AA56" s="326"/>
      <c r="AB56" s="326"/>
      <c r="AC56" s="326"/>
      <c r="AD56" s="326"/>
      <c r="AE56" s="326"/>
      <c r="AF56" s="326"/>
      <c r="AG56" s="311"/>
      <c r="AH56" s="311"/>
      <c r="AI56" s="311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424"/>
      <c r="BE56" s="363"/>
      <c r="BF56" s="363"/>
      <c r="BG56" s="326"/>
      <c r="BH56" s="363"/>
      <c r="BI56" s="363"/>
      <c r="BP56" s="363"/>
      <c r="BQ56" s="363"/>
      <c r="BR56" s="363"/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  <c r="CE56" s="363"/>
    </row>
    <row r="57" spans="1:83" ht="14.25" customHeight="1">
      <c r="A57" s="363"/>
      <c r="B57" s="439" t="s">
        <v>175</v>
      </c>
      <c r="C57" s="412"/>
      <c r="D57" s="412"/>
      <c r="E57" s="412"/>
      <c r="F57" s="412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326"/>
      <c r="AV57" s="326"/>
      <c r="AW57" s="326"/>
      <c r="AX57" s="326"/>
      <c r="AY57" s="326"/>
      <c r="AZ57" s="326"/>
      <c r="BA57" s="326"/>
      <c r="BB57" s="326"/>
      <c r="BC57" s="326"/>
      <c r="BD57" s="424"/>
      <c r="BE57" s="363"/>
      <c r="BF57" s="363"/>
      <c r="BG57" s="326"/>
      <c r="BH57" s="363"/>
      <c r="BI57" s="363"/>
      <c r="BP57" s="363"/>
      <c r="BQ57" s="363"/>
      <c r="BR57" s="363"/>
      <c r="BS57" s="363"/>
      <c r="BT57" s="363"/>
      <c r="BU57" s="363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</row>
    <row r="58" spans="1:83" ht="14.25" customHeight="1">
      <c r="A58" s="363"/>
      <c r="B58" s="439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42"/>
      <c r="V58" s="412"/>
      <c r="W58" s="412"/>
      <c r="X58" s="412"/>
      <c r="Y58" s="412"/>
      <c r="Z58" s="412"/>
      <c r="AA58" s="412"/>
      <c r="AB58" s="412"/>
      <c r="AC58" s="32"/>
      <c r="AD58" s="32"/>
      <c r="AE58" s="412"/>
      <c r="AF58" s="412"/>
      <c r="AG58" s="412"/>
      <c r="AH58" s="412"/>
      <c r="AI58" s="442"/>
      <c r="AJ58" s="442"/>
      <c r="AK58" s="412"/>
      <c r="AL58" s="412"/>
      <c r="AM58" s="412"/>
      <c r="AN58" s="442"/>
      <c r="AO58" s="442"/>
      <c r="AP58" s="412"/>
      <c r="AQ58" s="32"/>
      <c r="AR58" s="412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424"/>
      <c r="BE58" s="363"/>
      <c r="BF58" s="363"/>
      <c r="BG58" s="326"/>
      <c r="BH58" s="363"/>
      <c r="BI58" s="363"/>
      <c r="BP58" s="363"/>
      <c r="BQ58" s="363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</row>
    <row r="59" spans="1:83" ht="14.25" customHeight="1">
      <c r="A59" s="363"/>
      <c r="B59" s="439"/>
      <c r="C59" s="412"/>
      <c r="D59" s="412"/>
      <c r="E59" s="412" t="s">
        <v>176</v>
      </c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90"/>
      <c r="T59" s="428"/>
      <c r="U59" s="430"/>
      <c r="V59" s="412"/>
      <c r="W59" s="412"/>
      <c r="X59" s="412" t="s">
        <v>177</v>
      </c>
      <c r="Y59" s="412"/>
      <c r="Z59" s="412"/>
      <c r="AA59" s="32"/>
      <c r="AB59" s="32"/>
      <c r="AC59" s="412"/>
      <c r="AD59" s="412"/>
      <c r="AE59" s="412"/>
      <c r="AF59" s="412"/>
      <c r="AG59" s="442"/>
      <c r="AH59" s="442"/>
      <c r="AI59" s="412"/>
      <c r="AJ59" s="412"/>
      <c r="AK59" s="412"/>
      <c r="AL59" s="442"/>
      <c r="AM59" s="442"/>
      <c r="AN59" s="412"/>
      <c r="AO59" s="32"/>
      <c r="AP59" s="490"/>
      <c r="AQ59" s="224"/>
      <c r="AR59" s="511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424"/>
      <c r="BE59" s="363"/>
      <c r="BF59" s="363"/>
      <c r="BG59" s="326"/>
      <c r="BH59" s="363"/>
      <c r="BI59" s="363"/>
      <c r="BP59" s="363"/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</row>
    <row r="60" spans="1:83" ht="14.25" customHeight="1">
      <c r="A60" s="363"/>
      <c r="B60" s="439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42"/>
      <c r="V60" s="412"/>
      <c r="W60" s="412"/>
      <c r="X60" s="412"/>
      <c r="Y60" s="412"/>
      <c r="Z60" s="412"/>
      <c r="AA60" s="412"/>
      <c r="AB60" s="412"/>
      <c r="AC60" s="32"/>
      <c r="AD60" s="32"/>
      <c r="AE60" s="412"/>
      <c r="AF60" s="412"/>
      <c r="AG60" s="412"/>
      <c r="AH60" s="412"/>
      <c r="AI60" s="442"/>
      <c r="AJ60" s="442"/>
      <c r="AK60" s="412"/>
      <c r="AL60" s="412"/>
      <c r="AM60" s="412"/>
      <c r="AN60" s="442"/>
      <c r="AO60" s="442"/>
      <c r="AP60" s="412"/>
      <c r="AQ60" s="32"/>
      <c r="AR60" s="412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424"/>
      <c r="BE60" s="363"/>
      <c r="BF60" s="363"/>
      <c r="BG60" s="326"/>
      <c r="BH60" s="363"/>
      <c r="BI60" s="363"/>
      <c r="BP60" s="363"/>
      <c r="BQ60" s="363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</row>
    <row r="61" spans="1:83" ht="14.25" customHeight="1">
      <c r="A61" s="363"/>
      <c r="B61" s="439" t="s">
        <v>253</v>
      </c>
      <c r="C61" s="412"/>
      <c r="D61" s="412"/>
      <c r="E61" s="412"/>
      <c r="F61" s="326"/>
      <c r="G61" s="326"/>
      <c r="H61" s="440"/>
      <c r="I61" s="440"/>
      <c r="J61" s="440"/>
      <c r="K61" s="440"/>
      <c r="L61" s="490"/>
      <c r="M61" s="519"/>
      <c r="N61" s="224"/>
      <c r="O61" s="520"/>
      <c r="P61" s="224"/>
      <c r="Q61" s="224"/>
      <c r="R61" s="385"/>
      <c r="S61" s="435"/>
      <c r="T61" s="412"/>
      <c r="U61" s="326"/>
      <c r="V61" s="326"/>
      <c r="W61" s="326"/>
      <c r="X61" s="412" t="s">
        <v>254</v>
      </c>
      <c r="Y61" s="412"/>
      <c r="Z61" s="412"/>
      <c r="AA61" s="412"/>
      <c r="AB61" s="442"/>
      <c r="AC61" s="442"/>
      <c r="AD61" s="412"/>
      <c r="AE61" s="412"/>
      <c r="AF61" s="29"/>
      <c r="AG61" s="29"/>
      <c r="AH61" s="490"/>
      <c r="AI61" s="428"/>
      <c r="AJ61" s="430" t="s">
        <v>171</v>
      </c>
      <c r="AK61" s="442"/>
      <c r="AL61" s="442"/>
      <c r="AM61" s="412"/>
      <c r="AN61" s="442"/>
      <c r="AO61" s="442"/>
      <c r="AP61" s="412"/>
      <c r="AQ61" s="32"/>
      <c r="AR61" s="412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424"/>
      <c r="BE61" s="363"/>
      <c r="BF61" s="363"/>
      <c r="BG61" s="326"/>
      <c r="BH61" s="363"/>
      <c r="BI61" s="363"/>
      <c r="BP61" s="363"/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</row>
    <row r="62" spans="1:83" ht="14.25" customHeight="1">
      <c r="A62" s="363"/>
      <c r="B62" s="439"/>
      <c r="C62" s="412"/>
      <c r="D62" s="412"/>
      <c r="E62" s="412"/>
      <c r="F62" s="326"/>
      <c r="G62" s="326"/>
      <c r="H62" s="440"/>
      <c r="I62" s="440"/>
      <c r="J62" s="440"/>
      <c r="K62" s="440"/>
      <c r="L62" s="440"/>
      <c r="M62" s="440"/>
      <c r="N62" s="326"/>
      <c r="O62" s="441"/>
      <c r="P62" s="326"/>
      <c r="Q62" s="326"/>
      <c r="R62" s="29"/>
      <c r="S62" s="29"/>
      <c r="T62" s="412"/>
      <c r="U62" s="326"/>
      <c r="V62" s="326"/>
      <c r="W62" s="326"/>
      <c r="X62" s="412"/>
      <c r="Y62" s="412"/>
      <c r="Z62" s="412"/>
      <c r="AA62" s="412"/>
      <c r="AB62" s="442"/>
      <c r="AC62" s="442"/>
      <c r="AD62" s="412"/>
      <c r="AE62" s="412"/>
      <c r="AF62" s="326"/>
      <c r="AG62" s="412"/>
      <c r="AH62" s="412"/>
      <c r="AI62" s="442"/>
      <c r="AJ62" s="442"/>
      <c r="AK62" s="412"/>
      <c r="AL62" s="412"/>
      <c r="AM62" s="412"/>
      <c r="AN62" s="442"/>
      <c r="AO62" s="442"/>
      <c r="AP62" s="412"/>
      <c r="AQ62" s="32"/>
      <c r="AR62" s="412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424"/>
      <c r="BE62" s="363"/>
      <c r="BF62" s="363"/>
      <c r="BG62" s="326"/>
      <c r="BH62" s="363"/>
      <c r="BI62" s="363"/>
      <c r="BP62" s="363"/>
      <c r="BQ62" s="363"/>
      <c r="BR62" s="363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</row>
    <row r="63" spans="1:83" ht="14.25" customHeight="1">
      <c r="A63" s="363"/>
      <c r="B63" s="439"/>
      <c r="C63" s="412"/>
      <c r="D63" s="412"/>
      <c r="E63" s="412"/>
      <c r="F63" s="326"/>
      <c r="G63" s="326"/>
      <c r="H63" s="440"/>
      <c r="I63" s="440"/>
      <c r="J63" s="440"/>
      <c r="K63" s="440"/>
      <c r="L63" s="440"/>
      <c r="M63" s="440"/>
      <c r="N63" s="326"/>
      <c r="O63" s="441"/>
      <c r="P63" s="326"/>
      <c r="Q63" s="326"/>
      <c r="R63" s="29"/>
      <c r="S63" s="29"/>
      <c r="T63" s="412"/>
      <c r="U63" s="326"/>
      <c r="V63" s="326"/>
      <c r="W63" s="326"/>
      <c r="X63" s="412" t="s">
        <v>198</v>
      </c>
      <c r="Y63" s="412"/>
      <c r="Z63" s="412"/>
      <c r="AA63" s="412"/>
      <c r="AB63" s="442"/>
      <c r="AC63" s="442"/>
      <c r="AD63" s="412"/>
      <c r="AE63" s="412"/>
      <c r="AF63" s="326"/>
      <c r="AG63" s="412"/>
      <c r="AH63" s="412"/>
      <c r="AI63" s="442"/>
      <c r="AJ63" s="442"/>
      <c r="AK63" s="412"/>
      <c r="AL63" s="412"/>
      <c r="AM63" s="412"/>
      <c r="AN63" s="442"/>
      <c r="AO63" s="442"/>
      <c r="AP63" s="412"/>
      <c r="AQ63" s="32"/>
      <c r="AR63" s="412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424"/>
      <c r="BE63" s="363"/>
      <c r="BF63" s="363"/>
      <c r="BG63" s="326"/>
      <c r="BH63" s="363"/>
      <c r="BI63" s="363"/>
      <c r="BP63" s="363"/>
      <c r="BQ63" s="363"/>
      <c r="BR63" s="363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</row>
    <row r="64" spans="1:83" ht="14.25" customHeight="1">
      <c r="A64" s="363"/>
      <c r="B64" s="439"/>
      <c r="C64" s="412"/>
      <c r="D64" s="412"/>
      <c r="E64" s="412"/>
      <c r="F64" s="326"/>
      <c r="G64" s="326"/>
      <c r="H64" s="440"/>
      <c r="I64" s="440"/>
      <c r="J64" s="440"/>
      <c r="K64" s="440"/>
      <c r="L64" s="440"/>
      <c r="M64" s="440"/>
      <c r="N64" s="326"/>
      <c r="O64" s="441"/>
      <c r="P64" s="326"/>
      <c r="Q64" s="326"/>
      <c r="R64" s="29"/>
      <c r="S64" s="29"/>
      <c r="T64" s="412"/>
      <c r="U64" s="326"/>
      <c r="V64" s="326"/>
      <c r="W64" s="326"/>
      <c r="X64" s="412"/>
      <c r="Y64" s="412"/>
      <c r="Z64" s="412"/>
      <c r="AA64" s="412"/>
      <c r="AB64" s="442"/>
      <c r="AC64" s="442"/>
      <c r="AD64" s="412"/>
      <c r="AE64" s="412"/>
      <c r="AF64" s="326"/>
      <c r="AG64" s="412"/>
      <c r="AH64" s="412"/>
      <c r="AI64" s="442"/>
      <c r="AJ64" s="442"/>
      <c r="AK64" s="412"/>
      <c r="AL64" s="412"/>
      <c r="AM64" s="412"/>
      <c r="AN64" s="442"/>
      <c r="AO64" s="442"/>
      <c r="AP64" s="412"/>
      <c r="AQ64" s="32"/>
      <c r="AR64" s="412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424"/>
      <c r="BE64" s="363"/>
      <c r="BF64" s="363"/>
      <c r="BG64" s="326"/>
      <c r="BH64" s="363"/>
      <c r="BI64" s="363"/>
      <c r="BP64" s="363"/>
      <c r="BQ64" s="363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</row>
    <row r="65" spans="1:83" ht="14.25" customHeight="1">
      <c r="A65" s="363"/>
      <c r="B65" s="439"/>
      <c r="C65" s="412"/>
      <c r="D65" s="412"/>
      <c r="E65" s="412"/>
      <c r="F65" s="326"/>
      <c r="G65" s="326"/>
      <c r="H65" s="440"/>
      <c r="I65" s="440"/>
      <c r="J65" s="440"/>
      <c r="K65" s="440"/>
      <c r="L65" s="440" t="s">
        <v>282</v>
      </c>
      <c r="M65" s="440"/>
      <c r="N65" s="326"/>
      <c r="O65" s="441"/>
      <c r="P65" s="326"/>
      <c r="Q65" s="326"/>
      <c r="R65" s="29"/>
      <c r="S65" s="29"/>
      <c r="T65" s="412"/>
      <c r="U65" s="326"/>
      <c r="V65" s="326"/>
      <c r="W65" s="326"/>
      <c r="X65" s="438" t="s">
        <v>199</v>
      </c>
      <c r="Y65" s="428"/>
      <c r="Z65" s="490"/>
      <c r="AA65" s="428"/>
      <c r="AB65" s="522"/>
      <c r="AC65" s="522"/>
      <c r="AD65" s="428"/>
      <c r="AE65" s="428"/>
      <c r="AF65" s="428"/>
      <c r="AG65" s="428"/>
      <c r="AH65" s="428"/>
      <c r="AI65" s="522"/>
      <c r="AJ65" s="490"/>
      <c r="AK65" s="428"/>
      <c r="AL65" s="428"/>
      <c r="AM65" s="430" t="s">
        <v>171</v>
      </c>
      <c r="AN65" s="442"/>
      <c r="AO65" s="442"/>
      <c r="AP65" s="412"/>
      <c r="AQ65" s="32"/>
      <c r="AR65" s="412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424"/>
      <c r="BE65" s="363"/>
      <c r="BF65" s="363"/>
      <c r="BG65" s="326"/>
      <c r="BH65" s="363"/>
      <c r="BI65" s="363"/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</row>
    <row r="66" spans="1:83" ht="14.25" customHeight="1">
      <c r="A66" s="363"/>
      <c r="B66" s="439"/>
      <c r="C66" s="412"/>
      <c r="D66" s="412"/>
      <c r="E66" s="412"/>
      <c r="F66" s="326"/>
      <c r="G66" s="326"/>
      <c r="H66" s="440"/>
      <c r="I66" s="440"/>
      <c r="J66" s="440"/>
      <c r="K66" s="440"/>
      <c r="L66" s="440"/>
      <c r="M66" s="440"/>
      <c r="N66" s="326"/>
      <c r="O66" s="441"/>
      <c r="P66" s="326"/>
      <c r="Q66" s="326"/>
      <c r="R66" s="29"/>
      <c r="S66" s="29"/>
      <c r="T66" s="412"/>
      <c r="U66" s="326"/>
      <c r="V66" s="326"/>
      <c r="W66" s="326"/>
      <c r="X66" s="412"/>
      <c r="Y66" s="412"/>
      <c r="Z66" s="412"/>
      <c r="AA66" s="412"/>
      <c r="AB66" s="442"/>
      <c r="AC66" s="442"/>
      <c r="AD66" s="412"/>
      <c r="AE66" s="412"/>
      <c r="AF66" s="412"/>
      <c r="AG66" s="412"/>
      <c r="AH66" s="412"/>
      <c r="AI66" s="442"/>
      <c r="AJ66" s="442"/>
      <c r="AK66" s="412"/>
      <c r="AL66" s="412"/>
      <c r="AM66" s="412"/>
      <c r="AN66" s="442"/>
      <c r="AO66" s="442"/>
      <c r="AP66" s="412"/>
      <c r="AQ66" s="32"/>
      <c r="AR66" s="412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424"/>
      <c r="BE66" s="363"/>
      <c r="BF66" s="363"/>
      <c r="BG66" s="326"/>
      <c r="BH66" s="363"/>
      <c r="BI66" s="363"/>
      <c r="BP66" s="363"/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</row>
    <row r="67" spans="1:83" ht="14.25" customHeight="1">
      <c r="A67" s="363"/>
      <c r="B67" s="439"/>
      <c r="C67" s="412"/>
      <c r="D67" s="412"/>
      <c r="E67" s="412"/>
      <c r="F67" s="326"/>
      <c r="G67" s="326"/>
      <c r="H67" s="440"/>
      <c r="I67" s="440"/>
      <c r="J67" s="440"/>
      <c r="K67" s="440"/>
      <c r="L67" s="440"/>
      <c r="M67" s="440"/>
      <c r="N67" s="326"/>
      <c r="O67" s="441"/>
      <c r="P67" s="326"/>
      <c r="Q67" s="326"/>
      <c r="R67" s="29"/>
      <c r="S67" s="29"/>
      <c r="T67" s="412"/>
      <c r="U67" s="326"/>
      <c r="V67" s="326"/>
      <c r="W67" s="326"/>
      <c r="X67" s="412"/>
      <c r="Y67" s="412"/>
      <c r="Z67" s="412"/>
      <c r="AA67" s="412"/>
      <c r="AB67" s="442"/>
      <c r="AC67" s="442"/>
      <c r="AD67" s="412"/>
      <c r="AE67" s="412"/>
      <c r="AF67" s="412"/>
      <c r="AG67" s="412"/>
      <c r="AH67" s="412"/>
      <c r="AI67" s="442"/>
      <c r="AJ67" s="442"/>
      <c r="AK67" s="412"/>
      <c r="AL67" s="412"/>
      <c r="AM67" s="412"/>
      <c r="AN67" s="442"/>
      <c r="AO67" s="442"/>
      <c r="AP67" s="412"/>
      <c r="AQ67" s="32"/>
      <c r="AR67" s="412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424"/>
      <c r="BE67" s="363"/>
      <c r="BF67" s="363"/>
      <c r="BG67" s="326"/>
      <c r="BH67" s="363"/>
      <c r="BI67" s="363"/>
      <c r="BP67" s="363"/>
      <c r="BQ67" s="363"/>
      <c r="BR67" s="363"/>
      <c r="BS67" s="363"/>
      <c r="BT67" s="363"/>
      <c r="BU67" s="363"/>
      <c r="BV67" s="363"/>
      <c r="BW67" s="363"/>
      <c r="BX67" s="363"/>
      <c r="BY67" s="363"/>
      <c r="BZ67" s="363"/>
      <c r="CA67" s="363"/>
      <c r="CB67" s="363"/>
      <c r="CC67" s="363"/>
      <c r="CD67" s="363"/>
      <c r="CE67" s="363"/>
    </row>
    <row r="68" spans="1:83" ht="14.25" customHeight="1">
      <c r="A68" s="363"/>
      <c r="B68" s="439"/>
      <c r="C68" s="412"/>
      <c r="D68" s="412"/>
      <c r="E68" s="412"/>
      <c r="F68" s="326"/>
      <c r="G68" s="326"/>
      <c r="H68" s="440"/>
      <c r="I68" s="440"/>
      <c r="J68" s="440"/>
      <c r="K68" s="440"/>
      <c r="L68" s="440"/>
      <c r="M68" s="440"/>
      <c r="N68" s="326"/>
      <c r="O68" s="441"/>
      <c r="P68" s="326"/>
      <c r="Q68" s="326"/>
      <c r="R68" s="29"/>
      <c r="S68" s="29"/>
      <c r="T68" s="412"/>
      <c r="U68" s="326"/>
      <c r="V68" s="326"/>
      <c r="W68" s="326"/>
      <c r="X68" s="412"/>
      <c r="Y68" s="412"/>
      <c r="Z68" s="412"/>
      <c r="AA68" s="412"/>
      <c r="AB68" s="442"/>
      <c r="AC68" s="442"/>
      <c r="AD68" s="412"/>
      <c r="AE68" s="412"/>
      <c r="AF68" s="412"/>
      <c r="AG68" s="412"/>
      <c r="AH68" s="412"/>
      <c r="AI68" s="442"/>
      <c r="AJ68" s="442"/>
      <c r="AK68" s="412"/>
      <c r="AL68" s="412"/>
      <c r="AM68" s="412"/>
      <c r="AN68" s="442"/>
      <c r="AO68" s="442"/>
      <c r="AP68" s="412"/>
      <c r="AQ68" s="32"/>
      <c r="AR68" s="412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424"/>
      <c r="BE68" s="363"/>
      <c r="BF68" s="363"/>
      <c r="BG68" s="326"/>
      <c r="BH68" s="363"/>
      <c r="BI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/>
      <c r="CD68" s="363"/>
      <c r="CE68" s="363"/>
    </row>
    <row r="69" spans="1:83" ht="14.25" customHeight="1">
      <c r="A69" s="363"/>
      <c r="B69" s="443"/>
      <c r="C69" s="444"/>
      <c r="D69" s="444"/>
      <c r="E69" s="444"/>
      <c r="F69" s="380"/>
      <c r="G69" s="380"/>
      <c r="H69" s="446"/>
      <c r="I69" s="446"/>
      <c r="J69" s="446"/>
      <c r="K69" s="446"/>
      <c r="L69" s="446"/>
      <c r="M69" s="446"/>
      <c r="N69" s="380"/>
      <c r="O69" s="447"/>
      <c r="P69" s="380"/>
      <c r="Q69" s="380"/>
      <c r="R69" s="69"/>
      <c r="S69" s="69"/>
      <c r="T69" s="444"/>
      <c r="U69" s="380"/>
      <c r="V69" s="380"/>
      <c r="W69" s="380"/>
      <c r="X69" s="444"/>
      <c r="Y69" s="444"/>
      <c r="Z69" s="444"/>
      <c r="AA69" s="444"/>
      <c r="AB69" s="445"/>
      <c r="AC69" s="445"/>
      <c r="AD69" s="444"/>
      <c r="AE69" s="444"/>
      <c r="AF69" s="444"/>
      <c r="AG69" s="444"/>
      <c r="AH69" s="444"/>
      <c r="AI69" s="445"/>
      <c r="AJ69" s="445"/>
      <c r="AK69" s="444"/>
      <c r="AL69" s="444"/>
      <c r="AM69" s="444"/>
      <c r="AN69" s="445"/>
      <c r="AO69" s="445"/>
      <c r="AP69" s="444"/>
      <c r="AQ69" s="448"/>
      <c r="AR69" s="444"/>
      <c r="AS69" s="380"/>
      <c r="AT69" s="380"/>
      <c r="AU69" s="380"/>
      <c r="AV69" s="380"/>
      <c r="AW69" s="380"/>
      <c r="AX69" s="380"/>
      <c r="AY69" s="380"/>
      <c r="AZ69" s="380"/>
      <c r="BA69" s="380"/>
      <c r="BB69" s="380"/>
      <c r="BC69" s="380"/>
      <c r="BD69" s="449"/>
      <c r="BE69" s="363"/>
      <c r="BF69" s="363"/>
      <c r="BG69" s="326"/>
      <c r="BH69" s="363"/>
      <c r="BI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  <c r="CA69" s="363"/>
      <c r="CB69" s="363"/>
      <c r="CC69" s="363"/>
      <c r="CD69" s="363"/>
      <c r="CE69" s="363"/>
    </row>
    <row r="70" spans="1:83" ht="14.25" customHeight="1">
      <c r="A70" s="326"/>
      <c r="B70" s="450"/>
      <c r="C70" s="65"/>
      <c r="D70" s="365"/>
      <c r="E70" s="451"/>
      <c r="F70" s="365"/>
      <c r="G70" s="365"/>
      <c r="H70" s="365"/>
      <c r="I70" s="365"/>
      <c r="J70" s="365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6"/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5"/>
      <c r="AU70" s="365"/>
      <c r="AV70" s="365"/>
      <c r="AW70" s="365"/>
      <c r="AX70" s="366"/>
      <c r="AY70" s="366"/>
      <c r="AZ70" s="366"/>
      <c r="BA70" s="365"/>
      <c r="BB70" s="365"/>
      <c r="BC70" s="365"/>
      <c r="BD70" s="452"/>
      <c r="BE70" s="363"/>
      <c r="BF70" s="363"/>
      <c r="BG70" s="326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3"/>
      <c r="BS70" s="363"/>
      <c r="BT70" s="363"/>
      <c r="BU70" s="363"/>
      <c r="BV70" s="363"/>
      <c r="BW70" s="363"/>
      <c r="BX70" s="363"/>
      <c r="BY70" s="363"/>
      <c r="BZ70" s="363"/>
      <c r="CA70" s="363"/>
      <c r="CB70" s="363"/>
      <c r="CC70" s="363"/>
      <c r="CD70" s="363"/>
      <c r="CE70" s="363"/>
    </row>
    <row r="71" spans="1:83" ht="14.25" customHeight="1">
      <c r="A71" s="326"/>
      <c r="B71" s="453"/>
      <c r="C71" s="418" t="s">
        <v>196</v>
      </c>
      <c r="D71" s="454"/>
      <c r="E71" s="455"/>
      <c r="F71" s="454"/>
      <c r="G71" s="454"/>
      <c r="H71" s="454"/>
      <c r="I71" s="454"/>
      <c r="J71" s="454"/>
      <c r="K71" s="456"/>
      <c r="L71" s="456"/>
      <c r="M71" s="456"/>
      <c r="N71" s="456"/>
      <c r="O71" s="456"/>
      <c r="P71" s="456"/>
      <c r="Q71" s="456"/>
      <c r="R71" s="457"/>
      <c r="S71" s="457"/>
      <c r="T71" s="457"/>
      <c r="U71" s="457"/>
      <c r="V71" s="457"/>
      <c r="W71" s="457"/>
      <c r="X71" s="457"/>
      <c r="Y71" s="457"/>
      <c r="Z71" s="457"/>
      <c r="AA71" s="457"/>
      <c r="AB71" s="457"/>
      <c r="AC71" s="457"/>
      <c r="AD71" s="457"/>
      <c r="AE71" s="457"/>
      <c r="AF71" s="457"/>
      <c r="AG71" s="457"/>
      <c r="AH71" s="457"/>
      <c r="AI71" s="457"/>
      <c r="AJ71" s="457"/>
      <c r="AK71" s="457"/>
      <c r="AL71" s="457"/>
      <c r="AM71" s="457"/>
      <c r="AN71" s="457"/>
      <c r="AO71" s="457"/>
      <c r="AP71" s="457"/>
      <c r="AQ71" s="457"/>
      <c r="AR71" s="457"/>
      <c r="AS71" s="457"/>
      <c r="AT71" s="370"/>
      <c r="AU71" s="370"/>
      <c r="AV71" s="370"/>
      <c r="AW71" s="370"/>
      <c r="AX71" s="457"/>
      <c r="AY71" s="457"/>
      <c r="AZ71" s="457"/>
      <c r="BA71" s="370"/>
      <c r="BB71" s="370"/>
      <c r="BC71" s="370"/>
      <c r="BD71" s="458"/>
      <c r="BE71" s="363"/>
      <c r="BF71" s="363"/>
      <c r="BG71" s="326"/>
      <c r="BH71" s="363"/>
      <c r="BI71" s="363"/>
      <c r="BJ71" s="363"/>
      <c r="BK71" s="363"/>
      <c r="BL71" s="363"/>
      <c r="BM71" s="363"/>
      <c r="BN71" s="363"/>
      <c r="BO71" s="363"/>
      <c r="BP71" s="363"/>
      <c r="BQ71" s="363"/>
      <c r="BR71" s="363"/>
      <c r="BS71" s="363"/>
      <c r="BT71" s="363"/>
      <c r="BU71" s="363"/>
      <c r="BV71" s="363"/>
      <c r="BW71" s="363"/>
      <c r="BX71" s="363"/>
      <c r="BY71" s="363"/>
      <c r="BZ71" s="363"/>
      <c r="CA71" s="363"/>
      <c r="CB71" s="363"/>
      <c r="CC71" s="363"/>
      <c r="CD71" s="363"/>
      <c r="CE71" s="363"/>
    </row>
    <row r="72" spans="1:83" ht="14.25" customHeight="1">
      <c r="A72" s="326"/>
      <c r="B72" s="459"/>
      <c r="C72" s="460"/>
      <c r="D72" s="370"/>
      <c r="E72" s="461"/>
      <c r="F72" s="370"/>
      <c r="G72" s="370"/>
      <c r="H72" s="370"/>
      <c r="I72" s="370"/>
      <c r="J72" s="370"/>
      <c r="K72" s="457"/>
      <c r="L72" s="457"/>
      <c r="M72" s="457"/>
      <c r="N72" s="457"/>
      <c r="O72" s="457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57"/>
      <c r="AA72" s="457"/>
      <c r="AB72" s="457"/>
      <c r="AC72" s="457"/>
      <c r="AD72" s="457"/>
      <c r="AE72" s="457"/>
      <c r="AF72" s="457"/>
      <c r="AG72" s="457"/>
      <c r="AH72" s="457"/>
      <c r="AI72" s="457"/>
      <c r="AJ72" s="457"/>
      <c r="AK72" s="457"/>
      <c r="AL72" s="457"/>
      <c r="AM72" s="457"/>
      <c r="AN72" s="457"/>
      <c r="AO72" s="457"/>
      <c r="AP72" s="457"/>
      <c r="AQ72" s="457"/>
      <c r="AR72" s="457"/>
      <c r="AS72" s="457"/>
      <c r="AT72" s="370"/>
      <c r="AU72" s="370"/>
      <c r="AV72" s="370"/>
      <c r="AW72" s="370"/>
      <c r="AX72" s="457"/>
      <c r="AY72" s="457"/>
      <c r="AZ72" s="457"/>
      <c r="BA72" s="370"/>
      <c r="BB72" s="370"/>
      <c r="BC72" s="370"/>
      <c r="BD72" s="458"/>
      <c r="BE72" s="363"/>
      <c r="BF72" s="363"/>
      <c r="BG72" s="326"/>
      <c r="BH72" s="363"/>
      <c r="BI72" s="363"/>
      <c r="BJ72" s="363"/>
      <c r="BK72" s="363"/>
      <c r="BL72" s="363"/>
      <c r="BM72" s="363"/>
      <c r="BN72" s="363"/>
      <c r="BO72" s="363"/>
      <c r="BP72" s="363"/>
      <c r="BQ72" s="363"/>
      <c r="BR72" s="363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3"/>
    </row>
    <row r="73" spans="1:83" ht="14.25" customHeight="1">
      <c r="A73" s="363"/>
      <c r="B73" s="31"/>
      <c r="C73" s="326"/>
      <c r="D73" s="412" t="s">
        <v>167</v>
      </c>
      <c r="E73" s="326"/>
      <c r="F73" s="29"/>
      <c r="G73" s="29"/>
      <c r="H73" s="29"/>
      <c r="I73" s="326"/>
      <c r="J73" s="326"/>
      <c r="K73" s="326"/>
      <c r="L73" s="326"/>
      <c r="M73" s="490"/>
      <c r="N73" s="224"/>
      <c r="O73" s="224"/>
      <c r="P73" s="224"/>
      <c r="Q73" s="523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511"/>
      <c r="BC73" s="326"/>
      <c r="BD73" s="424"/>
      <c r="BE73" s="363"/>
      <c r="BF73" s="363"/>
      <c r="BG73" s="326"/>
      <c r="BH73" s="363"/>
      <c r="BI73" s="363"/>
      <c r="BJ73" s="363"/>
      <c r="BK73" s="363"/>
      <c r="BL73" s="363"/>
      <c r="BM73" s="363"/>
      <c r="BN73" s="363"/>
      <c r="BO73" s="363"/>
      <c r="BP73" s="363"/>
      <c r="BQ73" s="363"/>
      <c r="BR73" s="363"/>
      <c r="BS73" s="363"/>
      <c r="BT73" s="363"/>
      <c r="BU73" s="363"/>
      <c r="BV73" s="363"/>
      <c r="BW73" s="363"/>
      <c r="BX73" s="363"/>
      <c r="BY73" s="363"/>
      <c r="BZ73" s="363"/>
      <c r="CA73" s="363"/>
      <c r="CB73" s="363"/>
      <c r="CC73" s="363"/>
      <c r="CD73" s="363"/>
      <c r="CE73" s="363"/>
    </row>
    <row r="74" spans="1:83" ht="14.25" customHeight="1">
      <c r="A74" s="363"/>
      <c r="B74" s="31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419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424"/>
      <c r="BE74" s="363"/>
      <c r="BF74" s="363"/>
      <c r="BG74" s="326"/>
      <c r="BH74" s="363"/>
      <c r="BI74" s="363"/>
      <c r="BJ74" s="363"/>
      <c r="BK74" s="363"/>
      <c r="BL74" s="363"/>
      <c r="BM74" s="363"/>
      <c r="BN74" s="363"/>
      <c r="BO74" s="363"/>
      <c r="BP74" s="363"/>
      <c r="BQ74" s="363"/>
      <c r="BR74" s="363"/>
      <c r="BS74" s="363"/>
      <c r="BT74" s="363"/>
      <c r="BU74" s="363"/>
      <c r="BV74" s="363"/>
      <c r="BW74" s="363"/>
      <c r="BX74" s="363"/>
      <c r="BY74" s="363"/>
      <c r="BZ74" s="363"/>
      <c r="CA74" s="363"/>
      <c r="CB74" s="363"/>
      <c r="CC74" s="363"/>
      <c r="CD74" s="363"/>
      <c r="CE74" s="363"/>
    </row>
    <row r="75" spans="1:83" ht="14.25" customHeight="1">
      <c r="A75" s="363"/>
      <c r="B75" s="31"/>
      <c r="C75" s="419"/>
      <c r="D75" s="412" t="s">
        <v>168</v>
      </c>
      <c r="E75" s="412"/>
      <c r="F75" s="412"/>
      <c r="G75" s="412"/>
      <c r="H75" s="412"/>
      <c r="I75" s="412"/>
      <c r="J75" s="326"/>
      <c r="K75" s="412"/>
      <c r="L75" s="412"/>
      <c r="M75" s="326"/>
      <c r="N75" s="326"/>
      <c r="O75" s="326"/>
      <c r="P75" s="326"/>
      <c r="Q75" s="419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412" t="s">
        <v>182</v>
      </c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29"/>
      <c r="AW75" s="29"/>
      <c r="AX75" s="29"/>
      <c r="AY75" s="29"/>
      <c r="AZ75" s="29"/>
      <c r="BA75" s="326"/>
      <c r="BB75" s="326"/>
      <c r="BC75" s="326"/>
      <c r="BD75" s="424"/>
      <c r="BE75" s="363"/>
      <c r="BF75" s="363"/>
      <c r="BG75" s="326"/>
      <c r="BH75" s="363"/>
      <c r="BI75" s="363"/>
      <c r="BJ75" s="363"/>
      <c r="BK75" s="363"/>
      <c r="BL75" s="363"/>
      <c r="BM75" s="363"/>
      <c r="BN75" s="363"/>
      <c r="BO75" s="363"/>
      <c r="BP75" s="363"/>
      <c r="BQ75" s="363"/>
      <c r="BR75" s="363"/>
      <c r="BS75" s="363"/>
      <c r="BT75" s="363"/>
      <c r="BU75" s="363"/>
      <c r="BV75" s="363"/>
      <c r="BW75" s="363"/>
      <c r="BX75" s="363"/>
      <c r="BY75" s="363"/>
      <c r="BZ75" s="363"/>
      <c r="CA75" s="363"/>
      <c r="CB75" s="363"/>
      <c r="CC75" s="363"/>
      <c r="CD75" s="363"/>
      <c r="CE75" s="363"/>
    </row>
    <row r="76" spans="1:83" ht="14.25" customHeight="1">
      <c r="A76" s="363"/>
      <c r="B76" s="31"/>
      <c r="C76" s="412"/>
      <c r="D76" s="420" t="s">
        <v>166</v>
      </c>
      <c r="E76" s="497"/>
      <c r="F76" s="524"/>
      <c r="G76" s="524"/>
      <c r="H76" s="524"/>
      <c r="I76" s="524"/>
      <c r="J76" s="524"/>
      <c r="K76" s="524"/>
      <c r="L76" s="525"/>
      <c r="M76" s="524"/>
      <c r="N76" s="524"/>
      <c r="O76" s="524"/>
      <c r="P76" s="524"/>
      <c r="Q76" s="526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422"/>
      <c r="AC76" s="326"/>
      <c r="AD76" s="326"/>
      <c r="AE76" s="420" t="s">
        <v>166</v>
      </c>
      <c r="AF76" s="497"/>
      <c r="AG76" s="524"/>
      <c r="AH76" s="524"/>
      <c r="AI76" s="524"/>
      <c r="AJ76" s="524"/>
      <c r="AK76" s="524"/>
      <c r="AL76" s="524"/>
      <c r="AM76" s="525"/>
      <c r="AN76" s="524"/>
      <c r="AO76" s="524"/>
      <c r="AP76" s="524"/>
      <c r="AQ76" s="524"/>
      <c r="AR76" s="526"/>
      <c r="AS76" s="524"/>
      <c r="AT76" s="524"/>
      <c r="AU76" s="524"/>
      <c r="AV76" s="524"/>
      <c r="AW76" s="524"/>
      <c r="AX76" s="524"/>
      <c r="AY76" s="524"/>
      <c r="AZ76" s="524"/>
      <c r="BA76" s="524"/>
      <c r="BB76" s="422"/>
      <c r="BC76" s="326"/>
      <c r="BD76" s="424"/>
      <c r="BE76" s="363"/>
      <c r="BF76" s="363"/>
      <c r="BG76" s="326"/>
      <c r="BH76" s="363"/>
      <c r="BI76" s="363"/>
      <c r="BJ76" s="363"/>
      <c r="BK76" s="363"/>
      <c r="BL76" s="363"/>
      <c r="BM76" s="363"/>
      <c r="BN76" s="363"/>
      <c r="BO76" s="363"/>
      <c r="BP76" s="363"/>
      <c r="BQ76" s="363"/>
      <c r="BR76" s="363"/>
      <c r="BS76" s="363"/>
      <c r="BT76" s="363"/>
      <c r="BU76" s="363"/>
      <c r="BV76" s="363"/>
      <c r="BW76" s="363"/>
      <c r="BX76" s="363"/>
      <c r="BY76" s="363"/>
      <c r="BZ76" s="363"/>
      <c r="CA76" s="363"/>
      <c r="CB76" s="363"/>
      <c r="CC76" s="363"/>
      <c r="CD76" s="363"/>
      <c r="CE76" s="363"/>
    </row>
    <row r="77" spans="1:83" ht="14.25" customHeight="1">
      <c r="A77" s="363"/>
      <c r="B77" s="31"/>
      <c r="C77" s="412"/>
      <c r="D77" s="423" t="s">
        <v>166</v>
      </c>
      <c r="E77" s="498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8"/>
      <c r="R77" s="527"/>
      <c r="S77" s="527"/>
      <c r="T77" s="527"/>
      <c r="U77" s="527"/>
      <c r="V77" s="527"/>
      <c r="W77" s="527"/>
      <c r="X77" s="527"/>
      <c r="Y77" s="527"/>
      <c r="Z77" s="527"/>
      <c r="AA77" s="527"/>
      <c r="AB77" s="424"/>
      <c r="AC77" s="326"/>
      <c r="AD77" s="326"/>
      <c r="AE77" s="423" t="s">
        <v>166</v>
      </c>
      <c r="AF77" s="498"/>
      <c r="AG77" s="527"/>
      <c r="AH77" s="527"/>
      <c r="AI77" s="527"/>
      <c r="AJ77" s="527"/>
      <c r="AK77" s="527"/>
      <c r="AL77" s="527"/>
      <c r="AM77" s="527"/>
      <c r="AN77" s="527"/>
      <c r="AO77" s="527"/>
      <c r="AP77" s="527"/>
      <c r="AQ77" s="527"/>
      <c r="AR77" s="528"/>
      <c r="AS77" s="527"/>
      <c r="AT77" s="527"/>
      <c r="AU77" s="527"/>
      <c r="AV77" s="527"/>
      <c r="AW77" s="527"/>
      <c r="AX77" s="527"/>
      <c r="AY77" s="527"/>
      <c r="AZ77" s="527"/>
      <c r="BA77" s="527"/>
      <c r="BB77" s="424"/>
      <c r="BC77" s="326"/>
      <c r="BD77" s="424"/>
      <c r="BE77" s="363"/>
      <c r="BF77" s="363"/>
      <c r="BG77" s="326"/>
      <c r="BH77" s="363"/>
      <c r="BI77" s="363"/>
      <c r="BJ77" s="363"/>
      <c r="BK77" s="363"/>
      <c r="BL77" s="363"/>
      <c r="BM77" s="363"/>
      <c r="BN77" s="363"/>
      <c r="BO77" s="363"/>
      <c r="BP77" s="363"/>
      <c r="BQ77" s="363"/>
      <c r="BR77" s="363"/>
      <c r="BS77" s="363"/>
      <c r="BT77" s="363"/>
      <c r="BU77" s="363"/>
      <c r="BV77" s="363"/>
      <c r="BW77" s="363"/>
      <c r="BX77" s="363"/>
      <c r="BY77" s="363"/>
      <c r="BZ77" s="363"/>
      <c r="CA77" s="363"/>
      <c r="CB77" s="363"/>
      <c r="CC77" s="363"/>
      <c r="CD77" s="363"/>
      <c r="CE77" s="363"/>
    </row>
    <row r="78" spans="1:83" ht="14.25" customHeight="1">
      <c r="A78" s="363"/>
      <c r="B78" s="31"/>
      <c r="C78" s="326"/>
      <c r="D78" s="423" t="s">
        <v>166</v>
      </c>
      <c r="E78" s="498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8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424"/>
      <c r="AC78" s="326"/>
      <c r="AD78" s="326"/>
      <c r="AE78" s="423" t="s">
        <v>166</v>
      </c>
      <c r="AF78" s="498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8"/>
      <c r="AS78" s="527"/>
      <c r="AT78" s="527"/>
      <c r="AU78" s="527"/>
      <c r="AV78" s="527"/>
      <c r="AW78" s="527"/>
      <c r="AX78" s="527"/>
      <c r="AY78" s="527"/>
      <c r="AZ78" s="527"/>
      <c r="BA78" s="527"/>
      <c r="BB78" s="424"/>
      <c r="BC78" s="326"/>
      <c r="BD78" s="424"/>
      <c r="BE78" s="363"/>
      <c r="BF78" s="363"/>
      <c r="BG78" s="326"/>
      <c r="BH78" s="363"/>
      <c r="BI78" s="363"/>
      <c r="BJ78" s="363"/>
      <c r="BK78" s="363"/>
      <c r="BL78" s="363"/>
      <c r="BM78" s="363"/>
      <c r="BN78" s="363"/>
      <c r="BO78" s="363"/>
      <c r="BP78" s="363"/>
      <c r="BQ78" s="363"/>
      <c r="BR78" s="363"/>
      <c r="BS78" s="363"/>
      <c r="BT78" s="363"/>
      <c r="BU78" s="363"/>
      <c r="BV78" s="363"/>
      <c r="BW78" s="363"/>
      <c r="BX78" s="363"/>
      <c r="BY78" s="363"/>
      <c r="BZ78" s="363"/>
      <c r="CA78" s="363"/>
      <c r="CB78" s="363"/>
      <c r="CC78" s="363"/>
      <c r="CD78" s="363"/>
      <c r="CE78" s="363"/>
    </row>
    <row r="79" spans="1:83" ht="14.25" customHeight="1">
      <c r="A79" s="363"/>
      <c r="B79" s="31"/>
      <c r="C79" s="326"/>
      <c r="D79" s="379" t="s">
        <v>166</v>
      </c>
      <c r="E79" s="499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462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449"/>
      <c r="AC79" s="326"/>
      <c r="AD79" s="326"/>
      <c r="AE79" s="379" t="s">
        <v>166</v>
      </c>
      <c r="AF79" s="499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69"/>
      <c r="AW79" s="69"/>
      <c r="AX79" s="69"/>
      <c r="AY79" s="69"/>
      <c r="AZ79" s="69"/>
      <c r="BA79" s="380"/>
      <c r="BB79" s="449"/>
      <c r="BC79" s="326"/>
      <c r="BD79" s="424"/>
      <c r="BE79" s="363"/>
      <c r="BF79" s="363"/>
      <c r="BG79" s="326"/>
      <c r="BH79" s="363"/>
      <c r="BI79" s="363"/>
      <c r="BJ79" s="363"/>
      <c r="BK79" s="363"/>
      <c r="BL79" s="363"/>
      <c r="BM79" s="363"/>
      <c r="BN79" s="363"/>
      <c r="BO79" s="363"/>
      <c r="BP79" s="363"/>
      <c r="BQ79" s="363"/>
      <c r="BR79" s="363"/>
      <c r="BS79" s="363"/>
      <c r="BT79" s="363"/>
      <c r="BU79" s="363"/>
      <c r="BV79" s="363"/>
      <c r="BW79" s="363"/>
      <c r="BX79" s="363"/>
      <c r="BY79" s="363"/>
      <c r="BZ79" s="363"/>
      <c r="CA79" s="363"/>
      <c r="CB79" s="363"/>
      <c r="CC79" s="363"/>
      <c r="CD79" s="363"/>
      <c r="CE79" s="363"/>
    </row>
    <row r="80" spans="1:83" ht="14.25" customHeight="1">
      <c r="A80" s="363"/>
      <c r="B80" s="68"/>
      <c r="C80" s="444"/>
      <c r="D80" s="380"/>
      <c r="E80" s="29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462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29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380"/>
      <c r="BC80" s="380"/>
      <c r="BD80" s="449"/>
      <c r="BE80" s="363"/>
      <c r="BF80" s="363"/>
      <c r="BG80" s="326"/>
      <c r="BH80" s="363"/>
      <c r="BI80" s="363"/>
      <c r="BJ80" s="363"/>
      <c r="BK80" s="363"/>
      <c r="BL80" s="363"/>
      <c r="BM80" s="363"/>
      <c r="BN80" s="363"/>
      <c r="BO80" s="363"/>
      <c r="BP80" s="363"/>
      <c r="BQ80" s="363"/>
      <c r="BR80" s="363"/>
      <c r="BS80" s="363"/>
      <c r="BT80" s="363"/>
      <c r="BU80" s="363"/>
      <c r="BV80" s="363"/>
      <c r="BW80" s="363"/>
      <c r="BX80" s="363"/>
      <c r="BY80" s="363"/>
      <c r="BZ80" s="363"/>
      <c r="CA80" s="363"/>
      <c r="CB80" s="363"/>
      <c r="CC80" s="363"/>
      <c r="CD80" s="363"/>
      <c r="CE80" s="363"/>
    </row>
    <row r="81" spans="1:83" s="467" customFormat="1" ht="14.25" customHeight="1">
      <c r="A81" s="463"/>
      <c r="B81" s="67"/>
      <c r="C81" s="65"/>
      <c r="D81" s="464" t="s">
        <v>183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465"/>
      <c r="BE81" s="466"/>
      <c r="BF81" s="466"/>
      <c r="BG81" s="463"/>
      <c r="BH81" s="466"/>
      <c r="BI81" s="466"/>
      <c r="BJ81" s="466"/>
      <c r="BK81" s="466"/>
      <c r="BL81" s="466"/>
      <c r="BM81" s="466"/>
      <c r="BN81" s="466"/>
      <c r="BO81" s="466"/>
      <c r="BP81" s="466"/>
      <c r="BQ81" s="466"/>
      <c r="BR81" s="466"/>
      <c r="BS81" s="466"/>
      <c r="BT81" s="466"/>
      <c r="BU81" s="466"/>
      <c r="BV81" s="466"/>
      <c r="BW81" s="466"/>
      <c r="BX81" s="466"/>
      <c r="BY81" s="466"/>
      <c r="BZ81" s="466"/>
      <c r="CA81" s="466"/>
      <c r="CB81" s="466"/>
      <c r="CC81" s="466"/>
      <c r="CD81" s="466"/>
      <c r="CE81" s="466"/>
    </row>
    <row r="82" spans="1:83" s="467" customFormat="1" ht="14.25" customHeight="1">
      <c r="A82" s="463"/>
      <c r="B82" s="31"/>
      <c r="C82" s="29"/>
      <c r="D82" s="569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0"/>
      <c r="AI82" s="570"/>
      <c r="AJ82" s="570"/>
      <c r="AK82" s="570"/>
      <c r="AL82" s="570"/>
      <c r="AM82" s="570"/>
      <c r="AN82" s="570"/>
      <c r="AO82" s="570"/>
      <c r="AP82" s="570"/>
      <c r="AQ82" s="570"/>
      <c r="AR82" s="570"/>
      <c r="AS82" s="570"/>
      <c r="AT82" s="570"/>
      <c r="AU82" s="570"/>
      <c r="AV82" s="570"/>
      <c r="AW82" s="570"/>
      <c r="AX82" s="570"/>
      <c r="AY82" s="570"/>
      <c r="AZ82" s="570"/>
      <c r="BA82" s="570"/>
      <c r="BB82" s="573"/>
      <c r="BC82" s="29"/>
      <c r="BD82" s="469"/>
      <c r="BE82" s="466"/>
      <c r="BF82" s="466"/>
      <c r="BG82" s="463"/>
      <c r="BH82" s="466"/>
      <c r="BI82" s="466"/>
      <c r="BJ82" s="466"/>
      <c r="BK82" s="466"/>
      <c r="BL82" s="466"/>
      <c r="BM82" s="466"/>
      <c r="BN82" s="466"/>
      <c r="BO82" s="466"/>
      <c r="BP82" s="466"/>
      <c r="BQ82" s="466"/>
      <c r="BR82" s="466"/>
      <c r="BS82" s="466"/>
      <c r="BT82" s="466"/>
      <c r="BU82" s="466"/>
      <c r="BV82" s="466"/>
      <c r="BW82" s="466"/>
      <c r="BX82" s="466"/>
      <c r="BY82" s="466"/>
      <c r="BZ82" s="466"/>
      <c r="CA82" s="466"/>
      <c r="CB82" s="466"/>
      <c r="CC82" s="466"/>
      <c r="CD82" s="466"/>
      <c r="CE82" s="466"/>
    </row>
    <row r="83" spans="1:83" s="467" customFormat="1" ht="14.25" customHeight="1">
      <c r="A83" s="463"/>
      <c r="B83" s="31"/>
      <c r="C83" s="29"/>
      <c r="D83" s="571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2"/>
      <c r="P83" s="572"/>
      <c r="Q83" s="572"/>
      <c r="R83" s="572"/>
      <c r="S83" s="572"/>
      <c r="T83" s="572"/>
      <c r="U83" s="572"/>
      <c r="V83" s="572"/>
      <c r="W83" s="572"/>
      <c r="X83" s="572"/>
      <c r="Y83" s="572"/>
      <c r="Z83" s="572"/>
      <c r="AA83" s="572"/>
      <c r="AB83" s="572"/>
      <c r="AC83" s="572"/>
      <c r="AD83" s="572"/>
      <c r="AE83" s="572"/>
      <c r="AF83" s="572"/>
      <c r="AG83" s="572"/>
      <c r="AH83" s="572"/>
      <c r="AI83" s="572"/>
      <c r="AJ83" s="572"/>
      <c r="AK83" s="572"/>
      <c r="AL83" s="572"/>
      <c r="AM83" s="572"/>
      <c r="AN83" s="572"/>
      <c r="AO83" s="572"/>
      <c r="AP83" s="572"/>
      <c r="AQ83" s="572"/>
      <c r="AR83" s="572"/>
      <c r="AS83" s="572"/>
      <c r="AT83" s="572"/>
      <c r="AU83" s="572"/>
      <c r="AV83" s="572"/>
      <c r="AW83" s="572"/>
      <c r="AX83" s="572"/>
      <c r="AY83" s="572"/>
      <c r="AZ83" s="572"/>
      <c r="BA83" s="572"/>
      <c r="BB83" s="574"/>
      <c r="BC83" s="29"/>
      <c r="BD83" s="469"/>
      <c r="BE83" s="466"/>
      <c r="BF83" s="466"/>
      <c r="BG83" s="463"/>
      <c r="BH83" s="466"/>
      <c r="BI83" s="466"/>
      <c r="BJ83" s="466"/>
      <c r="BK83" s="466"/>
      <c r="BL83" s="466"/>
      <c r="BM83" s="466"/>
      <c r="BN83" s="466"/>
      <c r="BO83" s="466"/>
      <c r="BP83" s="466"/>
      <c r="BQ83" s="466"/>
      <c r="BR83" s="466"/>
      <c r="BS83" s="466"/>
      <c r="BT83" s="466"/>
      <c r="BU83" s="466"/>
      <c r="BV83" s="466"/>
      <c r="BW83" s="466"/>
      <c r="BX83" s="466"/>
      <c r="BY83" s="466"/>
      <c r="BZ83" s="466"/>
      <c r="CA83" s="466"/>
      <c r="CB83" s="466"/>
      <c r="CC83" s="466"/>
      <c r="CD83" s="466"/>
      <c r="CE83" s="466"/>
    </row>
    <row r="84" spans="1:83" s="467" customFormat="1" ht="14.25" customHeight="1">
      <c r="A84" s="463"/>
      <c r="B84" s="31"/>
      <c r="C84" s="29"/>
      <c r="D84" s="571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2"/>
      <c r="P84" s="572"/>
      <c r="Q84" s="572"/>
      <c r="R84" s="572"/>
      <c r="S84" s="572"/>
      <c r="T84" s="572"/>
      <c r="U84" s="572"/>
      <c r="V84" s="572"/>
      <c r="W84" s="572"/>
      <c r="X84" s="572"/>
      <c r="Y84" s="572"/>
      <c r="Z84" s="572"/>
      <c r="AA84" s="572"/>
      <c r="AB84" s="572"/>
      <c r="AC84" s="572"/>
      <c r="AD84" s="572"/>
      <c r="AE84" s="572"/>
      <c r="AF84" s="572"/>
      <c r="AG84" s="572"/>
      <c r="AH84" s="572"/>
      <c r="AI84" s="572"/>
      <c r="AJ84" s="572"/>
      <c r="AK84" s="572"/>
      <c r="AL84" s="572"/>
      <c r="AM84" s="572"/>
      <c r="AN84" s="572"/>
      <c r="AO84" s="572"/>
      <c r="AP84" s="572"/>
      <c r="AQ84" s="572"/>
      <c r="AR84" s="572"/>
      <c r="AS84" s="572"/>
      <c r="AT84" s="572"/>
      <c r="AU84" s="572"/>
      <c r="AV84" s="572"/>
      <c r="AW84" s="572"/>
      <c r="AX84" s="572"/>
      <c r="AY84" s="572"/>
      <c r="AZ84" s="572"/>
      <c r="BA84" s="572"/>
      <c r="BB84" s="574"/>
      <c r="BC84" s="29"/>
      <c r="BD84" s="469"/>
      <c r="BE84" s="466"/>
      <c r="BF84" s="466"/>
      <c r="BG84" s="463"/>
      <c r="BH84" s="466"/>
      <c r="BI84" s="466"/>
      <c r="BJ84" s="466"/>
      <c r="BK84" s="466"/>
      <c r="BL84" s="466"/>
      <c r="BM84" s="466"/>
      <c r="BN84" s="466"/>
      <c r="BO84" s="466"/>
      <c r="BP84" s="466"/>
      <c r="BQ84" s="466"/>
      <c r="BR84" s="466"/>
      <c r="BS84" s="466"/>
      <c r="BT84" s="466"/>
      <c r="BU84" s="466"/>
      <c r="BV84" s="466"/>
      <c r="BW84" s="466"/>
      <c r="BX84" s="466"/>
      <c r="BY84" s="466"/>
      <c r="BZ84" s="466"/>
      <c r="CA84" s="466"/>
      <c r="CB84" s="466"/>
      <c r="CC84" s="466"/>
      <c r="CD84" s="466"/>
      <c r="CE84" s="466"/>
    </row>
    <row r="85" spans="1:83" s="467" customFormat="1" ht="14.25" customHeight="1">
      <c r="A85" s="463"/>
      <c r="B85" s="31"/>
      <c r="C85" s="29"/>
      <c r="D85" s="571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  <c r="AJ85" s="572"/>
      <c r="AK85" s="572"/>
      <c r="AL85" s="572"/>
      <c r="AM85" s="572"/>
      <c r="AN85" s="572"/>
      <c r="AO85" s="572"/>
      <c r="AP85" s="572"/>
      <c r="AQ85" s="572"/>
      <c r="AR85" s="572"/>
      <c r="AS85" s="572"/>
      <c r="AT85" s="572"/>
      <c r="AU85" s="572"/>
      <c r="AV85" s="572"/>
      <c r="AW85" s="572"/>
      <c r="AX85" s="572"/>
      <c r="AY85" s="572"/>
      <c r="AZ85" s="572"/>
      <c r="BA85" s="572"/>
      <c r="BB85" s="574"/>
      <c r="BC85" s="29"/>
      <c r="BD85" s="469"/>
      <c r="BE85" s="466"/>
      <c r="BF85" s="466"/>
      <c r="BG85" s="463"/>
      <c r="BH85" s="466"/>
      <c r="BI85" s="466"/>
      <c r="BJ85" s="466"/>
      <c r="BK85" s="466"/>
      <c r="BL85" s="466"/>
      <c r="BM85" s="466"/>
      <c r="BN85" s="466"/>
      <c r="BO85" s="466"/>
      <c r="BP85" s="466"/>
      <c r="BQ85" s="466"/>
      <c r="BR85" s="466"/>
      <c r="BS85" s="466"/>
      <c r="BT85" s="466"/>
      <c r="BU85" s="466"/>
      <c r="BV85" s="466"/>
      <c r="BW85" s="466"/>
      <c r="BX85" s="466"/>
      <c r="BY85" s="466"/>
      <c r="BZ85" s="466"/>
      <c r="CA85" s="466"/>
      <c r="CB85" s="466"/>
      <c r="CC85" s="466"/>
      <c r="CD85" s="466"/>
      <c r="CE85" s="466"/>
    </row>
    <row r="86" spans="1:83" s="467" customFormat="1" ht="14.25" customHeight="1">
      <c r="A86" s="463"/>
      <c r="B86" s="31"/>
      <c r="C86" s="29"/>
      <c r="D86" s="571"/>
      <c r="E86" s="572"/>
      <c r="F86" s="572"/>
      <c r="G86" s="572"/>
      <c r="H86" s="572"/>
      <c r="I86" s="572"/>
      <c r="J86" s="572"/>
      <c r="K86" s="572"/>
      <c r="L86" s="572"/>
      <c r="M86" s="572"/>
      <c r="N86" s="572"/>
      <c r="O86" s="572"/>
      <c r="P86" s="572"/>
      <c r="Q86" s="572"/>
      <c r="R86" s="572"/>
      <c r="S86" s="572"/>
      <c r="T86" s="572"/>
      <c r="U86" s="572"/>
      <c r="V86" s="572"/>
      <c r="W86" s="572"/>
      <c r="X86" s="572"/>
      <c r="Y86" s="572"/>
      <c r="Z86" s="572"/>
      <c r="AA86" s="572"/>
      <c r="AB86" s="572"/>
      <c r="AC86" s="572"/>
      <c r="AD86" s="572"/>
      <c r="AE86" s="572"/>
      <c r="AF86" s="572"/>
      <c r="AG86" s="572"/>
      <c r="AH86" s="572"/>
      <c r="AI86" s="572"/>
      <c r="AJ86" s="572"/>
      <c r="AK86" s="572"/>
      <c r="AL86" s="572"/>
      <c r="AM86" s="572"/>
      <c r="AN86" s="572"/>
      <c r="AO86" s="572"/>
      <c r="AP86" s="572"/>
      <c r="AQ86" s="572"/>
      <c r="AR86" s="572"/>
      <c r="AS86" s="572"/>
      <c r="AT86" s="572"/>
      <c r="AU86" s="572"/>
      <c r="AV86" s="572"/>
      <c r="AW86" s="572"/>
      <c r="AX86" s="572"/>
      <c r="AY86" s="572"/>
      <c r="AZ86" s="572"/>
      <c r="BA86" s="572"/>
      <c r="BB86" s="574"/>
      <c r="BC86" s="29"/>
      <c r="BD86" s="469"/>
      <c r="BE86" s="466"/>
      <c r="BF86" s="466"/>
      <c r="BG86" s="463"/>
      <c r="BH86" s="466"/>
      <c r="BI86" s="466"/>
      <c r="BJ86" s="466"/>
      <c r="BK86" s="466"/>
      <c r="BL86" s="466"/>
      <c r="BM86" s="466"/>
      <c r="BN86" s="466"/>
      <c r="BO86" s="466"/>
      <c r="BP86" s="466"/>
      <c r="BQ86" s="466"/>
      <c r="BR86" s="466"/>
      <c r="BS86" s="466"/>
      <c r="BT86" s="466"/>
      <c r="BU86" s="466"/>
      <c r="BV86" s="466"/>
      <c r="BW86" s="466"/>
      <c r="BX86" s="466"/>
      <c r="BY86" s="466"/>
      <c r="BZ86" s="466"/>
      <c r="CA86" s="466"/>
      <c r="CB86" s="466"/>
      <c r="CC86" s="466"/>
      <c r="CD86" s="466"/>
      <c r="CE86" s="466"/>
    </row>
    <row r="87" spans="1:83" s="467" customFormat="1" ht="14.25" customHeight="1">
      <c r="A87" s="463"/>
      <c r="B87" s="31"/>
      <c r="C87" s="29"/>
      <c r="D87" s="575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6"/>
      <c r="AL87" s="576"/>
      <c r="AM87" s="576"/>
      <c r="AN87" s="576"/>
      <c r="AO87" s="576"/>
      <c r="AP87" s="576"/>
      <c r="AQ87" s="576"/>
      <c r="AR87" s="576"/>
      <c r="AS87" s="576"/>
      <c r="AT87" s="576"/>
      <c r="AU87" s="576"/>
      <c r="AV87" s="576"/>
      <c r="AW87" s="576"/>
      <c r="AX87" s="576"/>
      <c r="AY87" s="576"/>
      <c r="AZ87" s="576"/>
      <c r="BA87" s="576"/>
      <c r="BB87" s="577"/>
      <c r="BC87" s="29"/>
      <c r="BD87" s="469"/>
      <c r="BE87" s="466"/>
      <c r="BF87" s="466"/>
      <c r="BG87" s="463"/>
      <c r="BH87" s="466"/>
      <c r="BI87" s="466"/>
      <c r="BJ87" s="466"/>
      <c r="BK87" s="466"/>
      <c r="BL87" s="466"/>
      <c r="BM87" s="466"/>
      <c r="BN87" s="466"/>
      <c r="BO87" s="466"/>
      <c r="BP87" s="466"/>
      <c r="BQ87" s="466"/>
      <c r="BR87" s="466"/>
      <c r="BS87" s="466"/>
      <c r="BT87" s="466"/>
      <c r="BU87" s="466"/>
      <c r="BV87" s="466"/>
      <c r="BW87" s="466"/>
      <c r="BX87" s="466"/>
      <c r="BY87" s="466"/>
      <c r="BZ87" s="466"/>
      <c r="CA87" s="466"/>
      <c r="CB87" s="466"/>
      <c r="CC87" s="466"/>
      <c r="CD87" s="466"/>
      <c r="CE87" s="466"/>
    </row>
    <row r="88" spans="1:83" s="467" customFormat="1" ht="14.25" customHeight="1">
      <c r="A88" s="463"/>
      <c r="B88" s="31"/>
      <c r="C88" s="29"/>
      <c r="D88" s="32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469"/>
      <c r="BE88" s="466"/>
      <c r="BF88" s="466"/>
      <c r="BG88" s="463"/>
      <c r="BH88" s="466"/>
      <c r="BI88" s="466"/>
      <c r="BJ88" s="466"/>
      <c r="BK88" s="466"/>
      <c r="BL88" s="466"/>
      <c r="BM88" s="466"/>
      <c r="BN88" s="466"/>
      <c r="BO88" s="466"/>
      <c r="BP88" s="466"/>
      <c r="BQ88" s="466"/>
      <c r="BR88" s="466"/>
      <c r="BS88" s="466"/>
      <c r="BT88" s="466"/>
      <c r="BU88" s="466"/>
      <c r="BV88" s="466"/>
      <c r="BW88" s="466"/>
      <c r="BX88" s="466"/>
      <c r="BY88" s="466"/>
      <c r="BZ88" s="466"/>
      <c r="CA88" s="466"/>
      <c r="CB88" s="466"/>
      <c r="CC88" s="466"/>
      <c r="CD88" s="466"/>
      <c r="CE88" s="466"/>
    </row>
    <row r="89" spans="1:83" s="467" customFormat="1" ht="14.25" customHeight="1">
      <c r="A89" s="463"/>
      <c r="B89" s="31"/>
      <c r="C89" s="29"/>
      <c r="D89" s="32" t="s">
        <v>255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469"/>
      <c r="BE89" s="466"/>
      <c r="BF89" s="466"/>
      <c r="BG89" s="463"/>
      <c r="BH89" s="466"/>
      <c r="BI89" s="466"/>
      <c r="BJ89" s="466"/>
      <c r="BK89" s="466"/>
      <c r="BL89" s="466"/>
      <c r="BM89" s="466"/>
      <c r="BN89" s="466"/>
      <c r="BO89" s="466"/>
      <c r="BP89" s="466"/>
      <c r="BQ89" s="466"/>
      <c r="BR89" s="466"/>
      <c r="BS89" s="466"/>
      <c r="BT89" s="466"/>
      <c r="BU89" s="466"/>
      <c r="BV89" s="466"/>
      <c r="BW89" s="466"/>
      <c r="BX89" s="466"/>
      <c r="BY89" s="466"/>
      <c r="BZ89" s="466"/>
      <c r="CA89" s="466"/>
      <c r="CB89" s="466"/>
      <c r="CC89" s="466"/>
      <c r="CD89" s="466"/>
      <c r="CE89" s="466"/>
    </row>
    <row r="90" spans="1:83" s="467" customFormat="1" ht="14.25" customHeight="1">
      <c r="A90" s="463"/>
      <c r="B90" s="31"/>
      <c r="C90" s="29"/>
      <c r="D90" s="472" t="s">
        <v>223</v>
      </c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435"/>
      <c r="P90" s="385" t="s">
        <v>224</v>
      </c>
      <c r="Q90" s="385"/>
      <c r="R90" s="385"/>
      <c r="S90" s="385"/>
      <c r="T90" s="385"/>
      <c r="U90" s="385"/>
      <c r="V90" s="385"/>
      <c r="W90" s="385"/>
      <c r="X90" s="385"/>
      <c r="Y90" s="385"/>
      <c r="Z90" s="385"/>
      <c r="AA90" s="385"/>
      <c r="AB90" s="435"/>
      <c r="AC90" s="29"/>
      <c r="AD90" s="29"/>
      <c r="AE90" s="223" t="s">
        <v>225</v>
      </c>
      <c r="AF90" s="385"/>
      <c r="AG90" s="385"/>
      <c r="AH90" s="385"/>
      <c r="AI90" s="385"/>
      <c r="AJ90" s="385"/>
      <c r="AK90" s="385"/>
      <c r="AL90" s="385"/>
      <c r="AM90" s="385"/>
      <c r="AN90" s="385"/>
      <c r="AO90" s="473"/>
      <c r="AP90" s="435"/>
      <c r="AQ90" s="437" t="s">
        <v>226</v>
      </c>
      <c r="AR90" s="385"/>
      <c r="AS90" s="385"/>
      <c r="AT90" s="385"/>
      <c r="AU90" s="385"/>
      <c r="AV90" s="385"/>
      <c r="AW90" s="385"/>
      <c r="AX90" s="385"/>
      <c r="AY90" s="376"/>
      <c r="AZ90" s="473"/>
      <c r="BA90" s="473"/>
      <c r="BB90" s="474"/>
      <c r="BC90" s="475"/>
      <c r="BD90" s="476"/>
      <c r="BE90" s="466"/>
      <c r="BF90" s="466"/>
      <c r="BG90" s="463"/>
      <c r="BH90" s="466"/>
      <c r="BI90" s="466"/>
      <c r="BJ90" s="466"/>
      <c r="BK90" s="466"/>
      <c r="BL90" s="466"/>
      <c r="BM90" s="466"/>
      <c r="BN90" s="466"/>
      <c r="BO90" s="466"/>
      <c r="BP90" s="466"/>
      <c r="BQ90" s="466"/>
      <c r="BR90" s="466"/>
      <c r="BS90" s="466"/>
      <c r="BT90" s="466"/>
      <c r="BU90" s="466"/>
      <c r="BV90" s="466"/>
      <c r="BW90" s="466"/>
      <c r="BX90" s="466"/>
      <c r="BY90" s="466"/>
      <c r="BZ90" s="466"/>
      <c r="CA90" s="466"/>
      <c r="CB90" s="466"/>
      <c r="CC90" s="466"/>
      <c r="CD90" s="466"/>
      <c r="CE90" s="466"/>
    </row>
    <row r="91" spans="1:83" s="467" customFormat="1" ht="14.25" customHeight="1">
      <c r="A91" s="30"/>
      <c r="B91" s="31"/>
      <c r="C91" s="29"/>
      <c r="D91" s="477" t="s">
        <v>166</v>
      </c>
      <c r="E91" s="500"/>
      <c r="F91" s="385"/>
      <c r="G91" s="385"/>
      <c r="H91" s="385"/>
      <c r="I91" s="385"/>
      <c r="J91" s="385"/>
      <c r="K91" s="385"/>
      <c r="L91" s="385"/>
      <c r="M91" s="385"/>
      <c r="N91" s="385"/>
      <c r="O91" s="435"/>
      <c r="P91" s="385" t="s">
        <v>166</v>
      </c>
      <c r="Q91" s="500"/>
      <c r="R91" s="385"/>
      <c r="S91" s="385"/>
      <c r="T91" s="385"/>
      <c r="U91" s="385"/>
      <c r="V91" s="385"/>
      <c r="W91" s="385"/>
      <c r="X91" s="385"/>
      <c r="Y91" s="385"/>
      <c r="Z91" s="385"/>
      <c r="AA91" s="385"/>
      <c r="AB91" s="435"/>
      <c r="AC91" s="29"/>
      <c r="AD91" s="29"/>
      <c r="AE91" s="223" t="s">
        <v>166</v>
      </c>
      <c r="AF91" s="500"/>
      <c r="AG91" s="385"/>
      <c r="AH91" s="385"/>
      <c r="AI91" s="385"/>
      <c r="AJ91" s="385"/>
      <c r="AK91" s="385"/>
      <c r="AL91" s="385"/>
      <c r="AM91" s="385"/>
      <c r="AN91" s="385"/>
      <c r="AO91" s="473"/>
      <c r="AP91" s="435"/>
      <c r="AQ91" s="437" t="s">
        <v>166</v>
      </c>
      <c r="AR91" s="500"/>
      <c r="AS91" s="385"/>
      <c r="AT91" s="385"/>
      <c r="AU91" s="385"/>
      <c r="AV91" s="385"/>
      <c r="AW91" s="385"/>
      <c r="AX91" s="385"/>
      <c r="AY91" s="376"/>
      <c r="AZ91" s="473"/>
      <c r="BA91" s="473"/>
      <c r="BB91" s="474"/>
      <c r="BC91" s="475"/>
      <c r="BD91" s="476"/>
      <c r="BE91" s="466"/>
      <c r="BF91" s="466"/>
      <c r="BG91" s="463"/>
      <c r="BH91" s="466"/>
      <c r="BI91" s="466"/>
      <c r="BJ91" s="466"/>
      <c r="BK91" s="466"/>
      <c r="BL91" s="466"/>
      <c r="BM91" s="466"/>
      <c r="BN91" s="466"/>
      <c r="BO91" s="466"/>
      <c r="BP91" s="466"/>
      <c r="BQ91" s="466"/>
      <c r="BR91" s="466"/>
      <c r="BS91" s="466"/>
      <c r="BT91" s="466"/>
      <c r="BU91" s="466"/>
      <c r="BV91" s="466"/>
      <c r="BW91" s="466"/>
      <c r="BX91" s="466"/>
      <c r="BY91" s="466"/>
      <c r="BZ91" s="466"/>
      <c r="CA91" s="466"/>
      <c r="CB91" s="466"/>
      <c r="CC91" s="466"/>
      <c r="CD91" s="466"/>
      <c r="CE91" s="466"/>
    </row>
    <row r="92" spans="1:83" s="467" customFormat="1" ht="14.25" customHeight="1">
      <c r="A92" s="29"/>
      <c r="B92" s="31"/>
      <c r="C92" s="29"/>
      <c r="D92" s="529" t="s">
        <v>166</v>
      </c>
      <c r="E92" s="500"/>
      <c r="F92" s="385"/>
      <c r="G92" s="385"/>
      <c r="H92" s="385"/>
      <c r="I92" s="385"/>
      <c r="J92" s="385"/>
      <c r="K92" s="385"/>
      <c r="L92" s="385"/>
      <c r="M92" s="385"/>
      <c r="N92" s="385"/>
      <c r="O92" s="435"/>
      <c r="P92" s="385" t="s">
        <v>166</v>
      </c>
      <c r="Q92" s="500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435"/>
      <c r="AC92" s="29"/>
      <c r="AD92" s="29"/>
      <c r="AE92" s="223" t="s">
        <v>166</v>
      </c>
      <c r="AF92" s="500"/>
      <c r="AG92" s="385"/>
      <c r="AH92" s="385"/>
      <c r="AI92" s="385"/>
      <c r="AJ92" s="385"/>
      <c r="AK92" s="385"/>
      <c r="AL92" s="385"/>
      <c r="AM92" s="385"/>
      <c r="AN92" s="385"/>
      <c r="AO92" s="473"/>
      <c r="AP92" s="435"/>
      <c r="AQ92" s="437" t="s">
        <v>166</v>
      </c>
      <c r="AR92" s="500"/>
      <c r="AS92" s="385"/>
      <c r="AT92" s="385"/>
      <c r="AU92" s="385"/>
      <c r="AV92" s="385"/>
      <c r="AW92" s="385"/>
      <c r="AX92" s="385"/>
      <c r="AY92" s="385"/>
      <c r="AZ92" s="473"/>
      <c r="BA92" s="473"/>
      <c r="BB92" s="474"/>
      <c r="BC92" s="475"/>
      <c r="BD92" s="476"/>
      <c r="BE92" s="466"/>
      <c r="BF92" s="466"/>
      <c r="BG92" s="463"/>
      <c r="BH92" s="466"/>
      <c r="BI92" s="466"/>
      <c r="BJ92" s="466"/>
      <c r="BK92" s="466"/>
      <c r="BL92" s="466"/>
      <c r="BM92" s="466"/>
      <c r="BN92" s="466"/>
      <c r="BO92" s="466"/>
      <c r="BP92" s="466"/>
      <c r="BQ92" s="466"/>
      <c r="BR92" s="466"/>
      <c r="BS92" s="466"/>
      <c r="BT92" s="466"/>
      <c r="BU92" s="466"/>
      <c r="BV92" s="466"/>
      <c r="BW92" s="466"/>
      <c r="BX92" s="466"/>
      <c r="BY92" s="466"/>
      <c r="BZ92" s="466"/>
      <c r="CA92" s="466"/>
      <c r="CB92" s="466"/>
      <c r="CC92" s="466"/>
      <c r="CD92" s="466"/>
      <c r="CE92" s="466"/>
    </row>
    <row r="93" spans="1:83" s="467" customFormat="1" ht="14.25" customHeight="1">
      <c r="A93" s="30"/>
      <c r="B93" s="31"/>
      <c r="C93" s="29"/>
      <c r="D93" s="437" t="s">
        <v>184</v>
      </c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435"/>
      <c r="P93" s="385" t="s">
        <v>224</v>
      </c>
      <c r="Q93" s="385"/>
      <c r="R93" s="385"/>
      <c r="S93" s="385"/>
      <c r="T93" s="385"/>
      <c r="U93" s="385"/>
      <c r="V93" s="385"/>
      <c r="W93" s="385"/>
      <c r="X93" s="385"/>
      <c r="Y93" s="385"/>
      <c r="Z93" s="385"/>
      <c r="AA93" s="385"/>
      <c r="AB93" s="435"/>
      <c r="AC93" s="29"/>
      <c r="AD93" s="29"/>
      <c r="AE93" s="437" t="s">
        <v>185</v>
      </c>
      <c r="AF93" s="385"/>
      <c r="AG93" s="385"/>
      <c r="AH93" s="385"/>
      <c r="AI93" s="385"/>
      <c r="AJ93" s="385"/>
      <c r="AK93" s="385"/>
      <c r="AL93" s="385"/>
      <c r="AM93" s="385"/>
      <c r="AN93" s="385"/>
      <c r="AO93" s="473"/>
      <c r="AP93" s="435"/>
      <c r="AQ93" s="437" t="s">
        <v>226</v>
      </c>
      <c r="AR93" s="385"/>
      <c r="AS93" s="385"/>
      <c r="AT93" s="385"/>
      <c r="AU93" s="385"/>
      <c r="AV93" s="385"/>
      <c r="AW93" s="385"/>
      <c r="AX93" s="385"/>
      <c r="AY93" s="385"/>
      <c r="AZ93" s="473"/>
      <c r="BA93" s="473"/>
      <c r="BB93" s="474"/>
      <c r="BC93" s="475"/>
      <c r="BD93" s="476"/>
      <c r="BE93" s="466"/>
      <c r="BF93" s="466"/>
      <c r="BG93" s="463"/>
      <c r="BH93" s="466"/>
      <c r="BI93" s="466"/>
      <c r="BJ93" s="466"/>
      <c r="BK93" s="466"/>
      <c r="BL93" s="466"/>
      <c r="BM93" s="466"/>
      <c r="BN93" s="466"/>
      <c r="BO93" s="466"/>
      <c r="BP93" s="466"/>
      <c r="BQ93" s="466"/>
      <c r="BR93" s="466"/>
      <c r="BS93" s="466"/>
      <c r="BT93" s="466"/>
      <c r="BU93" s="466"/>
      <c r="BV93" s="466"/>
      <c r="BW93" s="466"/>
      <c r="BX93" s="466"/>
      <c r="BY93" s="466"/>
      <c r="BZ93" s="466"/>
      <c r="CA93" s="466"/>
      <c r="CB93" s="466"/>
      <c r="CC93" s="466"/>
      <c r="CD93" s="466"/>
      <c r="CE93" s="466"/>
    </row>
    <row r="94" spans="2:56" ht="14.25" customHeight="1">
      <c r="B94" s="31"/>
      <c r="C94" s="29"/>
      <c r="D94" s="437" t="s">
        <v>166</v>
      </c>
      <c r="E94" s="500"/>
      <c r="F94" s="385"/>
      <c r="G94" s="385"/>
      <c r="H94" s="385"/>
      <c r="I94" s="385"/>
      <c r="J94" s="385"/>
      <c r="K94" s="385"/>
      <c r="L94" s="385"/>
      <c r="M94" s="385"/>
      <c r="N94" s="385"/>
      <c r="O94" s="511"/>
      <c r="P94" s="224" t="s">
        <v>166</v>
      </c>
      <c r="Q94" s="500"/>
      <c r="R94" s="385"/>
      <c r="S94" s="385"/>
      <c r="T94" s="385"/>
      <c r="U94" s="385"/>
      <c r="V94" s="385"/>
      <c r="W94" s="385"/>
      <c r="X94" s="385"/>
      <c r="Y94" s="385"/>
      <c r="Z94" s="385"/>
      <c r="AA94" s="385"/>
      <c r="AB94" s="435"/>
      <c r="AC94" s="29"/>
      <c r="AD94" s="29"/>
      <c r="AE94" s="223" t="s">
        <v>166</v>
      </c>
      <c r="AF94" s="500"/>
      <c r="AG94" s="385"/>
      <c r="AH94" s="385"/>
      <c r="AI94" s="385"/>
      <c r="AJ94" s="385"/>
      <c r="AK94" s="385"/>
      <c r="AL94" s="385"/>
      <c r="AM94" s="385"/>
      <c r="AN94" s="385"/>
      <c r="AO94" s="385"/>
      <c r="AP94" s="435"/>
      <c r="AQ94" s="223" t="s">
        <v>166</v>
      </c>
      <c r="AR94" s="500"/>
      <c r="AS94" s="385"/>
      <c r="AT94" s="385"/>
      <c r="AU94" s="385"/>
      <c r="AV94" s="385"/>
      <c r="AW94" s="385"/>
      <c r="AX94" s="385"/>
      <c r="AY94" s="385"/>
      <c r="AZ94" s="385"/>
      <c r="BA94" s="385"/>
      <c r="BB94" s="435"/>
      <c r="BC94" s="29"/>
      <c r="BD94" s="34"/>
    </row>
    <row r="95" spans="2:56" ht="14.25" customHeight="1">
      <c r="B95" s="31"/>
      <c r="C95" s="29"/>
      <c r="D95" s="437" t="s">
        <v>166</v>
      </c>
      <c r="E95" s="500"/>
      <c r="F95" s="385"/>
      <c r="G95" s="385"/>
      <c r="H95" s="385"/>
      <c r="I95" s="385"/>
      <c r="J95" s="385"/>
      <c r="K95" s="385"/>
      <c r="L95" s="385"/>
      <c r="M95" s="385"/>
      <c r="N95" s="385"/>
      <c r="O95" s="511"/>
      <c r="P95" s="224" t="s">
        <v>166</v>
      </c>
      <c r="Q95" s="500"/>
      <c r="R95" s="385"/>
      <c r="S95" s="385"/>
      <c r="T95" s="385"/>
      <c r="U95" s="385"/>
      <c r="V95" s="385"/>
      <c r="W95" s="385"/>
      <c r="X95" s="385"/>
      <c r="Y95" s="385"/>
      <c r="Z95" s="385"/>
      <c r="AA95" s="385"/>
      <c r="AB95" s="435"/>
      <c r="AC95" s="29"/>
      <c r="AD95" s="29"/>
      <c r="AE95" s="223" t="s">
        <v>166</v>
      </c>
      <c r="AF95" s="500"/>
      <c r="AG95" s="385"/>
      <c r="AH95" s="385"/>
      <c r="AI95" s="385"/>
      <c r="AJ95" s="385"/>
      <c r="AK95" s="385"/>
      <c r="AL95" s="385"/>
      <c r="AM95" s="385"/>
      <c r="AN95" s="385"/>
      <c r="AO95" s="385"/>
      <c r="AP95" s="435"/>
      <c r="AQ95" s="223" t="s">
        <v>166</v>
      </c>
      <c r="AR95" s="500"/>
      <c r="AS95" s="385"/>
      <c r="AT95" s="385"/>
      <c r="AU95" s="385"/>
      <c r="AV95" s="385"/>
      <c r="AW95" s="385"/>
      <c r="AX95" s="385"/>
      <c r="AY95" s="385"/>
      <c r="AZ95" s="385"/>
      <c r="BA95" s="385"/>
      <c r="BB95" s="435"/>
      <c r="BC95" s="29"/>
      <c r="BD95" s="34"/>
    </row>
    <row r="96" spans="2:56" ht="14.25" customHeight="1"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380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380"/>
      <c r="AJ96" s="69"/>
      <c r="AK96" s="69"/>
      <c r="AL96" s="69"/>
      <c r="AM96" s="69"/>
      <c r="AN96" s="69"/>
      <c r="AO96" s="69"/>
      <c r="AP96" s="69"/>
      <c r="AQ96" s="69"/>
      <c r="AR96" s="69"/>
      <c r="AS96" s="380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70"/>
    </row>
    <row r="97" spans="1:83" s="467" customFormat="1" ht="14.25" customHeight="1">
      <c r="A97" s="463"/>
      <c r="B97" s="31"/>
      <c r="C97" s="29"/>
      <c r="D97" s="32" t="s">
        <v>186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469"/>
      <c r="BE97" s="466"/>
      <c r="BF97" s="466"/>
      <c r="BG97" s="463"/>
      <c r="BH97" s="466"/>
      <c r="BI97" s="466"/>
      <c r="BJ97" s="466"/>
      <c r="BK97" s="466"/>
      <c r="BL97" s="466"/>
      <c r="BM97" s="466"/>
      <c r="BN97" s="466"/>
      <c r="BO97" s="466"/>
      <c r="BP97" s="466"/>
      <c r="BQ97" s="466"/>
      <c r="BR97" s="466"/>
      <c r="BS97" s="466"/>
      <c r="BT97" s="466"/>
      <c r="BU97" s="466"/>
      <c r="BV97" s="466"/>
      <c r="BW97" s="466"/>
      <c r="BX97" s="466"/>
      <c r="BY97" s="466"/>
      <c r="BZ97" s="466"/>
      <c r="CA97" s="466"/>
      <c r="CB97" s="466"/>
      <c r="CC97" s="466"/>
      <c r="CD97" s="466"/>
      <c r="CE97" s="466"/>
    </row>
    <row r="98" spans="1:83" s="467" customFormat="1" ht="3.75" customHeight="1">
      <c r="A98" s="463"/>
      <c r="B98" s="31"/>
      <c r="C98" s="29"/>
      <c r="D98" s="32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469"/>
      <c r="BE98" s="466"/>
      <c r="BF98" s="466"/>
      <c r="BG98" s="463"/>
      <c r="BH98" s="466"/>
      <c r="BI98" s="466"/>
      <c r="BJ98" s="466"/>
      <c r="BK98" s="466"/>
      <c r="BL98" s="466"/>
      <c r="BM98" s="466"/>
      <c r="BN98" s="466"/>
      <c r="BO98" s="466"/>
      <c r="BP98" s="466"/>
      <c r="BQ98" s="466"/>
      <c r="BR98" s="466"/>
      <c r="BS98" s="466"/>
      <c r="BT98" s="466"/>
      <c r="BU98" s="466"/>
      <c r="BV98" s="466"/>
      <c r="BW98" s="466"/>
      <c r="BX98" s="466"/>
      <c r="BY98" s="466"/>
      <c r="BZ98" s="466"/>
      <c r="CA98" s="466"/>
      <c r="CB98" s="466"/>
      <c r="CC98" s="466"/>
      <c r="CD98" s="466"/>
      <c r="CE98" s="466"/>
    </row>
    <row r="99" spans="1:83" s="467" customFormat="1" ht="14.25" customHeight="1">
      <c r="A99" s="30"/>
      <c r="B99" s="31"/>
      <c r="C99" s="29"/>
      <c r="D99" s="438" t="s">
        <v>187</v>
      </c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478"/>
      <c r="AF99" s="385"/>
      <c r="AG99" s="385"/>
      <c r="AH99" s="224"/>
      <c r="AI99" s="224"/>
      <c r="AJ99" s="224"/>
      <c r="AK99" s="473"/>
      <c r="AL99" s="478"/>
      <c r="AM99" s="385"/>
      <c r="AN99" s="385"/>
      <c r="AO99" s="435"/>
      <c r="AP99" s="477" t="s">
        <v>259</v>
      </c>
      <c r="AQ99" s="385"/>
      <c r="AR99" s="473"/>
      <c r="AS99" s="473"/>
      <c r="AT99" s="385"/>
      <c r="AU99" s="385"/>
      <c r="AV99" s="385"/>
      <c r="AW99" s="385"/>
      <c r="AX99" s="385"/>
      <c r="AY99" s="385"/>
      <c r="AZ99" s="65"/>
      <c r="BA99" s="65"/>
      <c r="BB99" s="66"/>
      <c r="BC99" s="29"/>
      <c r="BD99" s="34"/>
      <c r="BE99" s="466"/>
      <c r="BF99" s="466"/>
      <c r="BG99" s="463"/>
      <c r="BH99" s="466"/>
      <c r="BI99" s="466"/>
      <c r="BJ99" s="466"/>
      <c r="BK99" s="466"/>
      <c r="BL99" s="466"/>
      <c r="BM99" s="466"/>
      <c r="BN99" s="466"/>
      <c r="BO99" s="466"/>
      <c r="BP99" s="466"/>
      <c r="BQ99" s="466"/>
      <c r="BR99" s="466"/>
      <c r="BS99" s="466"/>
      <c r="BT99" s="466"/>
      <c r="BU99" s="466"/>
      <c r="BV99" s="466"/>
      <c r="BW99" s="466"/>
      <c r="BX99" s="466"/>
      <c r="BY99" s="466"/>
      <c r="BZ99" s="466"/>
      <c r="CA99" s="466"/>
      <c r="CB99" s="466"/>
      <c r="CC99" s="466"/>
      <c r="CD99" s="466"/>
      <c r="CE99" s="466"/>
    </row>
    <row r="100" spans="1:83" s="467" customFormat="1" ht="14.25" customHeight="1">
      <c r="A100" s="30"/>
      <c r="B100" s="31"/>
      <c r="C100" s="29"/>
      <c r="D100" s="479" t="s">
        <v>188</v>
      </c>
      <c r="E100" s="480"/>
      <c r="F100" s="480"/>
      <c r="G100" s="65"/>
      <c r="H100" s="66"/>
      <c r="I100" s="65"/>
      <c r="J100" s="497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1"/>
      <c r="AF100" s="531"/>
      <c r="AG100" s="530"/>
      <c r="AH100" s="524"/>
      <c r="AI100" s="524"/>
      <c r="AJ100" s="524"/>
      <c r="AK100" s="530"/>
      <c r="AL100" s="530"/>
      <c r="AM100" s="532"/>
      <c r="AN100" s="532"/>
      <c r="AO100" s="66"/>
      <c r="AP100" s="67"/>
      <c r="AQ100" s="497"/>
      <c r="AR100" s="532"/>
      <c r="AS100" s="530"/>
      <c r="AT100" s="530"/>
      <c r="AU100" s="530"/>
      <c r="AV100" s="532"/>
      <c r="AW100" s="532"/>
      <c r="AX100" s="530"/>
      <c r="AY100" s="533"/>
      <c r="AZ100" s="494"/>
      <c r="BA100" s="530"/>
      <c r="BB100" s="66" t="s">
        <v>171</v>
      </c>
      <c r="BC100" s="29"/>
      <c r="BD100" s="34"/>
      <c r="BE100" s="466"/>
      <c r="BF100" s="466"/>
      <c r="BG100" s="463"/>
      <c r="BH100" s="466"/>
      <c r="BI100" s="466"/>
      <c r="BJ100" s="466"/>
      <c r="BK100" s="466"/>
      <c r="BL100" s="466"/>
      <c r="BM100" s="466"/>
      <c r="BN100" s="466"/>
      <c r="BO100" s="466"/>
      <c r="BP100" s="466"/>
      <c r="BQ100" s="466"/>
      <c r="BR100" s="466"/>
      <c r="BS100" s="466"/>
      <c r="BT100" s="466"/>
      <c r="BU100" s="466"/>
      <c r="BV100" s="466"/>
      <c r="BW100" s="466"/>
      <c r="BX100" s="466"/>
      <c r="BY100" s="466"/>
      <c r="BZ100" s="466"/>
      <c r="CA100" s="466"/>
      <c r="CB100" s="466"/>
      <c r="CC100" s="466"/>
      <c r="CD100" s="466"/>
      <c r="CE100" s="466"/>
    </row>
    <row r="101" spans="1:83" s="467" customFormat="1" ht="14.25" customHeight="1">
      <c r="A101" s="30"/>
      <c r="B101" s="31"/>
      <c r="C101" s="29"/>
      <c r="D101" s="481"/>
      <c r="E101" s="475"/>
      <c r="F101" s="475"/>
      <c r="G101" s="29"/>
      <c r="H101" s="34"/>
      <c r="I101" s="29"/>
      <c r="J101" s="498"/>
      <c r="K101" s="534"/>
      <c r="L101" s="534"/>
      <c r="M101" s="534"/>
      <c r="N101" s="534"/>
      <c r="O101" s="534"/>
      <c r="P101" s="534"/>
      <c r="Q101" s="534"/>
      <c r="R101" s="534"/>
      <c r="S101" s="534"/>
      <c r="T101" s="534"/>
      <c r="U101" s="534"/>
      <c r="V101" s="534"/>
      <c r="W101" s="534"/>
      <c r="X101" s="534"/>
      <c r="Y101" s="534"/>
      <c r="Z101" s="534"/>
      <c r="AA101" s="534"/>
      <c r="AB101" s="534"/>
      <c r="AC101" s="534"/>
      <c r="AD101" s="534"/>
      <c r="AE101" s="535"/>
      <c r="AF101" s="535"/>
      <c r="AG101" s="534"/>
      <c r="AH101" s="527"/>
      <c r="AI101" s="527"/>
      <c r="AJ101" s="527"/>
      <c r="AK101" s="534"/>
      <c r="AL101" s="534"/>
      <c r="AM101" s="536"/>
      <c r="AN101" s="536"/>
      <c r="AO101" s="34"/>
      <c r="AP101" s="31"/>
      <c r="AQ101" s="498"/>
      <c r="AR101" s="536"/>
      <c r="AS101" s="534"/>
      <c r="AT101" s="534"/>
      <c r="AU101" s="534"/>
      <c r="AV101" s="536"/>
      <c r="AW101" s="536"/>
      <c r="AX101" s="534"/>
      <c r="AY101" s="537"/>
      <c r="AZ101" s="506"/>
      <c r="BA101" s="534"/>
      <c r="BB101" s="34" t="s">
        <v>171</v>
      </c>
      <c r="BC101" s="29"/>
      <c r="BD101" s="34"/>
      <c r="BE101" s="466"/>
      <c r="BF101" s="466"/>
      <c r="BG101" s="463"/>
      <c r="BH101" s="466"/>
      <c r="BI101" s="466"/>
      <c r="BJ101" s="466"/>
      <c r="BK101" s="466"/>
      <c r="BL101" s="466"/>
      <c r="BM101" s="466"/>
      <c r="BN101" s="466"/>
      <c r="BO101" s="466"/>
      <c r="BP101" s="466"/>
      <c r="BQ101" s="466"/>
      <c r="BR101" s="466"/>
      <c r="BS101" s="466"/>
      <c r="BT101" s="466"/>
      <c r="BU101" s="466"/>
      <c r="BV101" s="466"/>
      <c r="BW101" s="466"/>
      <c r="BX101" s="466"/>
      <c r="BY101" s="466"/>
      <c r="BZ101" s="466"/>
      <c r="CA101" s="466"/>
      <c r="CB101" s="466"/>
      <c r="CC101" s="466"/>
      <c r="CD101" s="466"/>
      <c r="CE101" s="466"/>
    </row>
    <row r="102" spans="1:83" s="467" customFormat="1" ht="14.25" customHeight="1">
      <c r="A102" s="30"/>
      <c r="B102" s="31"/>
      <c r="C102" s="29"/>
      <c r="D102" s="482"/>
      <c r="E102" s="483"/>
      <c r="F102" s="483"/>
      <c r="G102" s="69"/>
      <c r="H102" s="70"/>
      <c r="I102" s="69"/>
      <c r="J102" s="501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8"/>
      <c r="X102" s="538"/>
      <c r="Y102" s="538"/>
      <c r="Z102" s="538"/>
      <c r="AA102" s="538"/>
      <c r="AB102" s="538"/>
      <c r="AC102" s="538"/>
      <c r="AD102" s="538"/>
      <c r="AE102" s="539"/>
      <c r="AF102" s="539"/>
      <c r="AG102" s="538"/>
      <c r="AH102" s="540"/>
      <c r="AI102" s="540"/>
      <c r="AJ102" s="540"/>
      <c r="AK102" s="538"/>
      <c r="AL102" s="538"/>
      <c r="AM102" s="541"/>
      <c r="AN102" s="541"/>
      <c r="AO102" s="70"/>
      <c r="AP102" s="68"/>
      <c r="AQ102" s="501"/>
      <c r="AR102" s="541"/>
      <c r="AS102" s="538"/>
      <c r="AT102" s="538"/>
      <c r="AU102" s="538"/>
      <c r="AV102" s="541"/>
      <c r="AW102" s="541"/>
      <c r="AX102" s="538"/>
      <c r="AY102" s="542"/>
      <c r="AZ102" s="496"/>
      <c r="BA102" s="538"/>
      <c r="BB102" s="70" t="s">
        <v>171</v>
      </c>
      <c r="BC102" s="29"/>
      <c r="BD102" s="34"/>
      <c r="BE102" s="466"/>
      <c r="BF102" s="466"/>
      <c r="BG102" s="463"/>
      <c r="BH102" s="466"/>
      <c r="BI102" s="466"/>
      <c r="BJ102" s="466"/>
      <c r="BK102" s="466"/>
      <c r="BL102" s="466"/>
      <c r="BM102" s="466"/>
      <c r="BN102" s="466"/>
      <c r="BO102" s="466"/>
      <c r="BP102" s="466"/>
      <c r="BQ102" s="466"/>
      <c r="BR102" s="466"/>
      <c r="BS102" s="466"/>
      <c r="BT102" s="466"/>
      <c r="BU102" s="466"/>
      <c r="BV102" s="466"/>
      <c r="BW102" s="466"/>
      <c r="BX102" s="466"/>
      <c r="BY102" s="466"/>
      <c r="BZ102" s="466"/>
      <c r="CA102" s="466"/>
      <c r="CB102" s="466"/>
      <c r="CC102" s="466"/>
      <c r="CD102" s="466"/>
      <c r="CE102" s="466"/>
    </row>
    <row r="103" spans="1:83" s="467" customFormat="1" ht="14.25" customHeight="1">
      <c r="A103" s="29"/>
      <c r="B103" s="31"/>
      <c r="C103" s="29"/>
      <c r="D103" s="468" t="s">
        <v>189</v>
      </c>
      <c r="E103" s="65"/>
      <c r="F103" s="65"/>
      <c r="G103" s="480"/>
      <c r="H103" s="484"/>
      <c r="I103" s="479"/>
      <c r="J103" s="502"/>
      <c r="K103" s="532"/>
      <c r="L103" s="532"/>
      <c r="M103" s="532"/>
      <c r="N103" s="530"/>
      <c r="O103" s="530"/>
      <c r="P103" s="530"/>
      <c r="Q103" s="530"/>
      <c r="R103" s="530"/>
      <c r="S103" s="530"/>
      <c r="T103" s="530"/>
      <c r="U103" s="530"/>
      <c r="V103" s="530"/>
      <c r="W103" s="530"/>
      <c r="X103" s="530"/>
      <c r="Y103" s="530"/>
      <c r="Z103" s="530"/>
      <c r="AA103" s="530"/>
      <c r="AB103" s="530"/>
      <c r="AC103" s="530"/>
      <c r="AD103" s="530"/>
      <c r="AE103" s="531"/>
      <c r="AF103" s="531"/>
      <c r="AG103" s="530"/>
      <c r="AH103" s="524"/>
      <c r="AI103" s="524"/>
      <c r="AJ103" s="524"/>
      <c r="AK103" s="530"/>
      <c r="AL103" s="530"/>
      <c r="AM103" s="532"/>
      <c r="AN103" s="532"/>
      <c r="AO103" s="66"/>
      <c r="AP103" s="67"/>
      <c r="AQ103" s="497"/>
      <c r="AR103" s="532"/>
      <c r="AS103" s="530"/>
      <c r="AT103" s="530"/>
      <c r="AU103" s="530"/>
      <c r="AV103" s="532"/>
      <c r="AW103" s="532"/>
      <c r="AX103" s="530"/>
      <c r="AY103" s="533"/>
      <c r="AZ103" s="494"/>
      <c r="BA103" s="530"/>
      <c r="BB103" s="66" t="s">
        <v>171</v>
      </c>
      <c r="BC103" s="29"/>
      <c r="BD103" s="34"/>
      <c r="BE103" s="466"/>
      <c r="BF103" s="466"/>
      <c r="BG103" s="463"/>
      <c r="BH103" s="466"/>
      <c r="BI103" s="466"/>
      <c r="BJ103" s="466"/>
      <c r="BK103" s="466"/>
      <c r="BL103" s="466"/>
      <c r="BM103" s="466"/>
      <c r="BN103" s="466"/>
      <c r="BO103" s="466"/>
      <c r="BP103" s="466"/>
      <c r="BQ103" s="466"/>
      <c r="BR103" s="466"/>
      <c r="BS103" s="466"/>
      <c r="BT103" s="466"/>
      <c r="BU103" s="466"/>
      <c r="BV103" s="466"/>
      <c r="BW103" s="466"/>
      <c r="BX103" s="466"/>
      <c r="BY103" s="466"/>
      <c r="BZ103" s="466"/>
      <c r="CA103" s="466"/>
      <c r="CB103" s="466"/>
      <c r="CC103" s="466"/>
      <c r="CD103" s="466"/>
      <c r="CE103" s="466"/>
    </row>
    <row r="104" spans="1:83" s="467" customFormat="1" ht="14.25" customHeight="1">
      <c r="A104" s="29"/>
      <c r="B104" s="31"/>
      <c r="C104" s="29"/>
      <c r="D104" s="470"/>
      <c r="E104" s="29"/>
      <c r="F104" s="29"/>
      <c r="G104" s="475"/>
      <c r="H104" s="476"/>
      <c r="I104" s="481"/>
      <c r="J104" s="503"/>
      <c r="K104" s="536"/>
      <c r="L104" s="536"/>
      <c r="M104" s="536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5"/>
      <c r="AF104" s="535"/>
      <c r="AG104" s="534"/>
      <c r="AH104" s="527"/>
      <c r="AI104" s="527"/>
      <c r="AJ104" s="527"/>
      <c r="AK104" s="534"/>
      <c r="AL104" s="534"/>
      <c r="AM104" s="536"/>
      <c r="AN104" s="536"/>
      <c r="AO104" s="34"/>
      <c r="AP104" s="31"/>
      <c r="AQ104" s="498"/>
      <c r="AR104" s="536"/>
      <c r="AS104" s="534"/>
      <c r="AT104" s="534"/>
      <c r="AU104" s="534"/>
      <c r="AV104" s="536"/>
      <c r="AW104" s="536"/>
      <c r="AX104" s="534"/>
      <c r="AY104" s="537"/>
      <c r="AZ104" s="506"/>
      <c r="BA104" s="534"/>
      <c r="BB104" s="34" t="s">
        <v>171</v>
      </c>
      <c r="BC104" s="29"/>
      <c r="BD104" s="34"/>
      <c r="BE104" s="466"/>
      <c r="BF104" s="466"/>
      <c r="BG104" s="463"/>
      <c r="BH104" s="466"/>
      <c r="BI104" s="466"/>
      <c r="BJ104" s="466"/>
      <c r="BK104" s="466"/>
      <c r="BL104" s="466"/>
      <c r="BM104" s="466"/>
      <c r="BN104" s="466"/>
      <c r="BO104" s="466"/>
      <c r="BP104" s="466"/>
      <c r="BQ104" s="466"/>
      <c r="BR104" s="466"/>
      <c r="BS104" s="466"/>
      <c r="BT104" s="466"/>
      <c r="BU104" s="466"/>
      <c r="BV104" s="466"/>
      <c r="BW104" s="466"/>
      <c r="BX104" s="466"/>
      <c r="BY104" s="466"/>
      <c r="BZ104" s="466"/>
      <c r="CA104" s="466"/>
      <c r="CB104" s="466"/>
      <c r="CC104" s="466"/>
      <c r="CD104" s="466"/>
      <c r="CE104" s="466"/>
    </row>
    <row r="105" spans="1:83" s="467" customFormat="1" ht="14.25" customHeight="1">
      <c r="A105" s="29"/>
      <c r="B105" s="31"/>
      <c r="C105" s="29"/>
      <c r="D105" s="471"/>
      <c r="E105" s="69"/>
      <c r="F105" s="69"/>
      <c r="G105" s="483"/>
      <c r="H105" s="485"/>
      <c r="I105" s="482"/>
      <c r="J105" s="504"/>
      <c r="K105" s="541"/>
      <c r="L105" s="541"/>
      <c r="M105" s="541"/>
      <c r="N105" s="538"/>
      <c r="O105" s="538"/>
      <c r="P105" s="538"/>
      <c r="Q105" s="538"/>
      <c r="R105" s="538"/>
      <c r="S105" s="538"/>
      <c r="T105" s="538"/>
      <c r="U105" s="538"/>
      <c r="V105" s="538"/>
      <c r="W105" s="538"/>
      <c r="X105" s="538"/>
      <c r="Y105" s="538"/>
      <c r="Z105" s="538"/>
      <c r="AA105" s="538"/>
      <c r="AB105" s="538"/>
      <c r="AC105" s="538"/>
      <c r="AD105" s="538"/>
      <c r="AE105" s="539"/>
      <c r="AF105" s="539"/>
      <c r="AG105" s="538"/>
      <c r="AH105" s="540"/>
      <c r="AI105" s="540"/>
      <c r="AJ105" s="540"/>
      <c r="AK105" s="538"/>
      <c r="AL105" s="538"/>
      <c r="AM105" s="541"/>
      <c r="AN105" s="541"/>
      <c r="AO105" s="70"/>
      <c r="AP105" s="68"/>
      <c r="AQ105" s="501"/>
      <c r="AR105" s="541"/>
      <c r="AS105" s="538"/>
      <c r="AT105" s="538"/>
      <c r="AU105" s="538"/>
      <c r="AV105" s="541"/>
      <c r="AW105" s="541"/>
      <c r="AX105" s="538"/>
      <c r="AY105" s="542"/>
      <c r="AZ105" s="496"/>
      <c r="BA105" s="538"/>
      <c r="BB105" s="70" t="s">
        <v>171</v>
      </c>
      <c r="BC105" s="29"/>
      <c r="BD105" s="34"/>
      <c r="BE105" s="466"/>
      <c r="BF105" s="466"/>
      <c r="BG105" s="463"/>
      <c r="BH105" s="466"/>
      <c r="BI105" s="466"/>
      <c r="BJ105" s="466"/>
      <c r="BK105" s="466"/>
      <c r="BL105" s="466"/>
      <c r="BM105" s="466"/>
      <c r="BN105" s="466"/>
      <c r="BO105" s="466"/>
      <c r="BP105" s="466"/>
      <c r="BQ105" s="466"/>
      <c r="BR105" s="466"/>
      <c r="BS105" s="466"/>
      <c r="BT105" s="466"/>
      <c r="BU105" s="466"/>
      <c r="BV105" s="466"/>
      <c r="BW105" s="466"/>
      <c r="BX105" s="466"/>
      <c r="BY105" s="466"/>
      <c r="BZ105" s="466"/>
      <c r="CA105" s="466"/>
      <c r="CB105" s="466"/>
      <c r="CC105" s="466"/>
      <c r="CD105" s="466"/>
      <c r="CE105" s="466"/>
    </row>
    <row r="106" spans="1:83" s="467" customFormat="1" ht="14.25" customHeight="1">
      <c r="A106" s="30"/>
      <c r="B106" s="31"/>
      <c r="C106" s="29"/>
      <c r="D106" s="470" t="s">
        <v>190</v>
      </c>
      <c r="E106" s="29"/>
      <c r="F106" s="29"/>
      <c r="G106" s="29"/>
      <c r="H106" s="34"/>
      <c r="I106" s="31"/>
      <c r="J106" s="505"/>
      <c r="K106" s="543"/>
      <c r="L106" s="543"/>
      <c r="M106" s="543"/>
      <c r="N106" s="543"/>
      <c r="O106" s="543"/>
      <c r="P106" s="543"/>
      <c r="Q106" s="543"/>
      <c r="R106" s="543"/>
      <c r="S106" s="543"/>
      <c r="T106" s="543"/>
      <c r="U106" s="543"/>
      <c r="V106" s="543"/>
      <c r="W106" s="543"/>
      <c r="X106" s="543"/>
      <c r="Y106" s="543"/>
      <c r="Z106" s="543"/>
      <c r="AA106" s="543"/>
      <c r="AB106" s="543"/>
      <c r="AC106" s="543"/>
      <c r="AD106" s="543"/>
      <c r="AE106" s="544"/>
      <c r="AF106" s="544"/>
      <c r="AG106" s="543"/>
      <c r="AH106" s="545"/>
      <c r="AI106" s="545"/>
      <c r="AJ106" s="545"/>
      <c r="AK106" s="543"/>
      <c r="AL106" s="543"/>
      <c r="AM106" s="546"/>
      <c r="AN106" s="546"/>
      <c r="AO106" s="34"/>
      <c r="AP106" s="31"/>
      <c r="AQ106" s="505"/>
      <c r="AR106" s="546"/>
      <c r="AS106" s="543"/>
      <c r="AT106" s="543"/>
      <c r="AU106" s="543"/>
      <c r="AV106" s="546"/>
      <c r="AW106" s="546"/>
      <c r="AX106" s="543"/>
      <c r="AY106" s="547"/>
      <c r="AZ106" s="495"/>
      <c r="BA106" s="543"/>
      <c r="BB106" s="34" t="s">
        <v>171</v>
      </c>
      <c r="BC106" s="29"/>
      <c r="BD106" s="34"/>
      <c r="BE106" s="466"/>
      <c r="BF106" s="466"/>
      <c r="BG106" s="463"/>
      <c r="BH106" s="466"/>
      <c r="BI106" s="466"/>
      <c r="BJ106" s="466"/>
      <c r="BK106" s="466"/>
      <c r="BL106" s="466"/>
      <c r="BM106" s="466"/>
      <c r="BN106" s="466"/>
      <c r="BO106" s="466"/>
      <c r="BP106" s="466"/>
      <c r="BQ106" s="466"/>
      <c r="BR106" s="466"/>
      <c r="BS106" s="466"/>
      <c r="BT106" s="466"/>
      <c r="BU106" s="466"/>
      <c r="BV106" s="466"/>
      <c r="BW106" s="466"/>
      <c r="BX106" s="466"/>
      <c r="BY106" s="466"/>
      <c r="BZ106" s="466"/>
      <c r="CA106" s="466"/>
      <c r="CB106" s="466"/>
      <c r="CC106" s="466"/>
      <c r="CD106" s="466"/>
      <c r="CE106" s="466"/>
    </row>
    <row r="107" spans="1:83" s="467" customFormat="1" ht="14.25" customHeight="1">
      <c r="A107" s="30"/>
      <c r="B107" s="31"/>
      <c r="C107" s="29"/>
      <c r="D107" s="470"/>
      <c r="E107" s="29"/>
      <c r="F107" s="29"/>
      <c r="G107" s="29"/>
      <c r="H107" s="34"/>
      <c r="I107" s="31"/>
      <c r="J107" s="498"/>
      <c r="K107" s="534"/>
      <c r="L107" s="534"/>
      <c r="M107" s="534"/>
      <c r="N107" s="534"/>
      <c r="O107" s="534"/>
      <c r="P107" s="534"/>
      <c r="Q107" s="534"/>
      <c r="R107" s="534"/>
      <c r="S107" s="534"/>
      <c r="T107" s="534"/>
      <c r="U107" s="534"/>
      <c r="V107" s="534"/>
      <c r="W107" s="534"/>
      <c r="X107" s="534"/>
      <c r="Y107" s="534"/>
      <c r="Z107" s="534"/>
      <c r="AA107" s="534"/>
      <c r="AB107" s="534"/>
      <c r="AC107" s="534"/>
      <c r="AD107" s="534"/>
      <c r="AE107" s="535"/>
      <c r="AF107" s="535"/>
      <c r="AG107" s="534"/>
      <c r="AH107" s="527"/>
      <c r="AI107" s="527"/>
      <c r="AJ107" s="527"/>
      <c r="AK107" s="534"/>
      <c r="AL107" s="534"/>
      <c r="AM107" s="536"/>
      <c r="AN107" s="536"/>
      <c r="AO107" s="34"/>
      <c r="AP107" s="31"/>
      <c r="AQ107" s="498"/>
      <c r="AR107" s="536"/>
      <c r="AS107" s="534"/>
      <c r="AT107" s="534"/>
      <c r="AU107" s="534"/>
      <c r="AV107" s="536"/>
      <c r="AW107" s="536"/>
      <c r="AX107" s="534"/>
      <c r="AY107" s="537"/>
      <c r="AZ107" s="506"/>
      <c r="BA107" s="534"/>
      <c r="BB107" s="34" t="s">
        <v>171</v>
      </c>
      <c r="BC107" s="29"/>
      <c r="BD107" s="34"/>
      <c r="BE107" s="466"/>
      <c r="BF107" s="466"/>
      <c r="BG107" s="463"/>
      <c r="BH107" s="466"/>
      <c r="BI107" s="466"/>
      <c r="BJ107" s="466"/>
      <c r="BK107" s="466"/>
      <c r="BL107" s="466"/>
      <c r="BM107" s="466"/>
      <c r="BN107" s="466"/>
      <c r="BO107" s="466"/>
      <c r="BP107" s="466"/>
      <c r="BQ107" s="466"/>
      <c r="BR107" s="466"/>
      <c r="BS107" s="466"/>
      <c r="BT107" s="466"/>
      <c r="BU107" s="466"/>
      <c r="BV107" s="466"/>
      <c r="BW107" s="466"/>
      <c r="BX107" s="466"/>
      <c r="BY107" s="466"/>
      <c r="BZ107" s="466"/>
      <c r="CA107" s="466"/>
      <c r="CB107" s="466"/>
      <c r="CC107" s="466"/>
      <c r="CD107" s="466"/>
      <c r="CE107" s="466"/>
    </row>
    <row r="108" spans="1:83" s="467" customFormat="1" ht="14.25" customHeight="1">
      <c r="A108" s="30"/>
      <c r="B108" s="31"/>
      <c r="C108" s="29"/>
      <c r="D108" s="471"/>
      <c r="E108" s="69"/>
      <c r="F108" s="69"/>
      <c r="G108" s="69"/>
      <c r="H108" s="70"/>
      <c r="I108" s="68"/>
      <c r="J108" s="501"/>
      <c r="K108" s="538"/>
      <c r="L108" s="538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8"/>
      <c r="X108" s="538"/>
      <c r="Y108" s="538"/>
      <c r="Z108" s="538"/>
      <c r="AA108" s="538"/>
      <c r="AB108" s="538"/>
      <c r="AC108" s="538"/>
      <c r="AD108" s="538"/>
      <c r="AE108" s="539"/>
      <c r="AF108" s="539"/>
      <c r="AG108" s="538"/>
      <c r="AH108" s="540"/>
      <c r="AI108" s="540"/>
      <c r="AJ108" s="540"/>
      <c r="AK108" s="538"/>
      <c r="AL108" s="538"/>
      <c r="AM108" s="541"/>
      <c r="AN108" s="541"/>
      <c r="AO108" s="70"/>
      <c r="AP108" s="68"/>
      <c r="AQ108" s="501"/>
      <c r="AR108" s="541"/>
      <c r="AS108" s="538"/>
      <c r="AT108" s="538"/>
      <c r="AU108" s="538"/>
      <c r="AV108" s="541"/>
      <c r="AW108" s="541"/>
      <c r="AX108" s="538"/>
      <c r="AY108" s="542"/>
      <c r="AZ108" s="496"/>
      <c r="BA108" s="538"/>
      <c r="BB108" s="70" t="s">
        <v>171</v>
      </c>
      <c r="BC108" s="29"/>
      <c r="BD108" s="34"/>
      <c r="BE108" s="466"/>
      <c r="BF108" s="466"/>
      <c r="BG108" s="463"/>
      <c r="BH108" s="466"/>
      <c r="BI108" s="466"/>
      <c r="BJ108" s="466"/>
      <c r="BK108" s="466"/>
      <c r="BL108" s="466"/>
      <c r="BM108" s="466"/>
      <c r="BN108" s="466"/>
      <c r="BO108" s="466"/>
      <c r="BP108" s="466"/>
      <c r="BQ108" s="466"/>
      <c r="BR108" s="466"/>
      <c r="BS108" s="466"/>
      <c r="BT108" s="466"/>
      <c r="BU108" s="466"/>
      <c r="BV108" s="466"/>
      <c r="BW108" s="466"/>
      <c r="BX108" s="466"/>
      <c r="BY108" s="466"/>
      <c r="BZ108" s="466"/>
      <c r="CA108" s="466"/>
      <c r="CB108" s="466"/>
      <c r="CC108" s="466"/>
      <c r="CD108" s="466"/>
      <c r="CE108" s="466"/>
    </row>
    <row r="109" spans="1:83" ht="9" customHeight="1">
      <c r="A109" s="326"/>
      <c r="B109" s="48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487"/>
      <c r="BE109" s="363"/>
      <c r="BF109" s="363"/>
      <c r="BG109" s="326"/>
      <c r="BH109" s="363"/>
      <c r="BI109" s="363"/>
      <c r="BJ109" s="363"/>
      <c r="BK109" s="363"/>
      <c r="BL109" s="363"/>
      <c r="BM109" s="363"/>
      <c r="BN109" s="363"/>
      <c r="BO109" s="363"/>
      <c r="BP109" s="363"/>
      <c r="BQ109" s="363"/>
      <c r="BR109" s="363"/>
      <c r="BS109" s="363"/>
      <c r="BT109" s="363"/>
      <c r="BU109" s="363"/>
      <c r="BV109" s="363"/>
      <c r="BW109" s="363"/>
      <c r="BX109" s="363"/>
      <c r="BY109" s="363"/>
      <c r="BZ109" s="363"/>
      <c r="CA109" s="363"/>
      <c r="CB109" s="363"/>
      <c r="CC109" s="363"/>
      <c r="CD109" s="363"/>
      <c r="CE109" s="363"/>
    </row>
    <row r="110" spans="1:83" ht="14.25" customHeight="1">
      <c r="A110" s="326"/>
      <c r="B110" s="37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370"/>
      <c r="BE110" s="363"/>
      <c r="BF110" s="363"/>
      <c r="BG110" s="326"/>
      <c r="BH110" s="363"/>
      <c r="BI110" s="363"/>
      <c r="BJ110" s="363"/>
      <c r="BK110" s="363"/>
      <c r="BL110" s="363"/>
      <c r="BM110" s="363"/>
      <c r="BN110" s="363"/>
      <c r="BO110" s="363"/>
      <c r="BP110" s="363"/>
      <c r="BQ110" s="363"/>
      <c r="BR110" s="363"/>
      <c r="BS110" s="363"/>
      <c r="BT110" s="363"/>
      <c r="BU110" s="363"/>
      <c r="BV110" s="363"/>
      <c r="BW110" s="363"/>
      <c r="BX110" s="363"/>
      <c r="BY110" s="363"/>
      <c r="BZ110" s="363"/>
      <c r="CA110" s="363"/>
      <c r="CB110" s="363"/>
      <c r="CC110" s="363"/>
      <c r="CD110" s="363"/>
      <c r="CE110" s="363"/>
    </row>
    <row r="111" spans="1:83" ht="14.25" customHeight="1">
      <c r="A111" s="326"/>
      <c r="B111" s="378"/>
      <c r="C111" s="29"/>
      <c r="D111" s="382" t="s">
        <v>197</v>
      </c>
      <c r="E111" s="392"/>
      <c r="F111" s="382" t="s">
        <v>279</v>
      </c>
      <c r="G111" s="392"/>
      <c r="H111" s="392"/>
      <c r="I111" s="392"/>
      <c r="J111" s="392"/>
      <c r="K111" s="392"/>
      <c r="L111" s="392"/>
      <c r="M111" s="392"/>
      <c r="N111" s="392"/>
      <c r="O111" s="392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29"/>
      <c r="AC111" s="363"/>
      <c r="AD111" s="363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363"/>
      <c r="AY111" s="363"/>
      <c r="AZ111" s="363"/>
      <c r="BA111" s="363"/>
      <c r="BB111" s="363"/>
      <c r="BC111" s="363"/>
      <c r="BD111" s="363"/>
      <c r="BE111" s="363"/>
      <c r="BF111" s="363"/>
      <c r="BG111" s="326"/>
      <c r="BH111" s="363"/>
      <c r="BI111" s="363"/>
      <c r="BJ111" s="363"/>
      <c r="BK111" s="363"/>
      <c r="BL111" s="363"/>
      <c r="BM111" s="363"/>
      <c r="BN111" s="363"/>
      <c r="BO111" s="363"/>
      <c r="BP111" s="363"/>
      <c r="BQ111" s="363"/>
      <c r="BR111" s="363"/>
      <c r="BS111" s="363"/>
      <c r="BT111" s="363"/>
      <c r="BU111" s="363"/>
      <c r="BV111" s="363"/>
      <c r="BW111" s="363"/>
      <c r="BX111" s="363"/>
      <c r="BY111" s="363"/>
      <c r="BZ111" s="363"/>
      <c r="CA111" s="363"/>
      <c r="CB111" s="363"/>
      <c r="CC111" s="363"/>
      <c r="CD111" s="363"/>
      <c r="CE111" s="363"/>
    </row>
    <row r="112" spans="1:83" ht="14.25" customHeight="1">
      <c r="A112" s="345"/>
      <c r="B112" s="346"/>
      <c r="C112" s="347"/>
      <c r="D112" s="348"/>
      <c r="E112" s="348"/>
      <c r="F112" s="348"/>
      <c r="G112" s="348"/>
      <c r="H112" s="348"/>
      <c r="I112" s="348"/>
      <c r="J112" s="348" t="s">
        <v>191</v>
      </c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Y112" s="348"/>
      <c r="Z112" s="348"/>
      <c r="AA112" s="348"/>
      <c r="AB112" s="347"/>
      <c r="AC112" s="348"/>
      <c r="AD112" s="349"/>
      <c r="AE112" s="350"/>
      <c r="AF112" s="351"/>
      <c r="AG112" s="348"/>
      <c r="AH112" s="348" t="s">
        <v>192</v>
      </c>
      <c r="AI112" s="348"/>
      <c r="AJ112" s="352"/>
      <c r="AK112" s="348"/>
      <c r="AL112" s="348"/>
      <c r="AM112" s="348"/>
      <c r="AN112" s="348"/>
      <c r="AO112" s="348"/>
      <c r="AP112" s="348"/>
      <c r="AQ112" s="348"/>
      <c r="AR112" s="348"/>
      <c r="AS112" s="348"/>
      <c r="AT112" s="348"/>
      <c r="AU112" s="348"/>
      <c r="AV112" s="348"/>
      <c r="AW112" s="348"/>
      <c r="AX112" s="348"/>
      <c r="AY112" s="348"/>
      <c r="AZ112" s="348"/>
      <c r="BA112" s="348"/>
      <c r="BB112" s="348"/>
      <c r="BC112" s="348"/>
      <c r="BD112" s="348"/>
      <c r="BE112" s="348"/>
      <c r="BF112" s="349"/>
      <c r="BG112" s="326"/>
      <c r="BH112" s="363"/>
      <c r="BI112" s="363"/>
      <c r="BJ112" s="363"/>
      <c r="BK112" s="363"/>
      <c r="BL112" s="363"/>
      <c r="BM112" s="363"/>
      <c r="BN112" s="363"/>
      <c r="BO112" s="363"/>
      <c r="BP112" s="363"/>
      <c r="BQ112" s="363"/>
      <c r="BR112" s="363"/>
      <c r="BS112" s="363"/>
      <c r="BT112" s="363"/>
      <c r="BU112" s="363"/>
      <c r="BV112" s="363"/>
      <c r="BW112" s="363"/>
      <c r="BX112" s="363"/>
      <c r="BY112" s="363"/>
      <c r="BZ112" s="363"/>
      <c r="CA112" s="363"/>
      <c r="CB112" s="363"/>
      <c r="CC112" s="363"/>
      <c r="CD112" s="363"/>
      <c r="CE112" s="363"/>
    </row>
    <row r="113" spans="1:83" ht="14.25" customHeight="1">
      <c r="A113" s="31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551">
        <v>2008</v>
      </c>
      <c r="M113" s="552"/>
      <c r="N113" s="552"/>
      <c r="O113" s="552"/>
      <c r="P113" s="553"/>
      <c r="Q113" s="29"/>
      <c r="R113" s="29"/>
      <c r="S113" s="551">
        <v>2009</v>
      </c>
      <c r="T113" s="552"/>
      <c r="U113" s="552"/>
      <c r="V113" s="552"/>
      <c r="W113" s="553"/>
      <c r="X113" s="29"/>
      <c r="Y113" s="326"/>
      <c r="Z113" s="551">
        <v>2010</v>
      </c>
      <c r="AA113" s="552"/>
      <c r="AB113" s="552"/>
      <c r="AC113" s="552"/>
      <c r="AD113" s="553"/>
      <c r="AE113" s="353"/>
      <c r="AF113" s="354"/>
      <c r="AG113" s="353"/>
      <c r="AH113" s="353"/>
      <c r="AI113" s="353"/>
      <c r="AJ113" s="353"/>
      <c r="AK113" s="353"/>
      <c r="AL113" s="353"/>
      <c r="AM113" s="353"/>
      <c r="AN113" s="353"/>
      <c r="AO113" s="326"/>
      <c r="AP113" s="551">
        <v>2007</v>
      </c>
      <c r="AQ113" s="552"/>
      <c r="AR113" s="552"/>
      <c r="AS113" s="552"/>
      <c r="AT113" s="553"/>
      <c r="AU113" s="326"/>
      <c r="AV113" s="551">
        <v>2008</v>
      </c>
      <c r="AW113" s="552"/>
      <c r="AX113" s="552"/>
      <c r="AY113" s="552"/>
      <c r="AZ113" s="553"/>
      <c r="BA113" s="326"/>
      <c r="BB113" s="551">
        <f>+Z113</f>
        <v>2010</v>
      </c>
      <c r="BC113" s="552"/>
      <c r="BD113" s="552"/>
      <c r="BE113" s="552"/>
      <c r="BF113" s="553"/>
      <c r="BG113" s="326"/>
      <c r="BH113" s="363"/>
      <c r="BI113" s="363"/>
      <c r="BJ113" s="363"/>
      <c r="BK113" s="363"/>
      <c r="BL113" s="363"/>
      <c r="BM113" s="363"/>
      <c r="BN113" s="363"/>
      <c r="BO113" s="363"/>
      <c r="BP113" s="363"/>
      <c r="BQ113" s="363"/>
      <c r="BR113" s="363"/>
      <c r="BS113" s="363"/>
      <c r="BT113" s="363"/>
      <c r="BU113" s="363"/>
      <c r="BV113" s="363"/>
      <c r="BW113" s="363"/>
      <c r="BX113" s="363"/>
      <c r="BY113" s="363"/>
      <c r="BZ113" s="363"/>
      <c r="CA113" s="363"/>
      <c r="CB113" s="363"/>
      <c r="CC113" s="363"/>
      <c r="CD113" s="363"/>
      <c r="CE113" s="363"/>
    </row>
    <row r="114" spans="1:83" ht="14.25" customHeight="1">
      <c r="A114" s="355" t="s">
        <v>200</v>
      </c>
      <c r="B114" s="356"/>
      <c r="C114" s="356"/>
      <c r="D114" s="356"/>
      <c r="E114" s="356"/>
      <c r="F114" s="356"/>
      <c r="G114" s="356"/>
      <c r="H114" s="356"/>
      <c r="I114" s="356"/>
      <c r="J114" s="356"/>
      <c r="K114" s="357"/>
      <c r="L114" s="557"/>
      <c r="M114" s="558"/>
      <c r="N114" s="558"/>
      <c r="O114" s="558"/>
      <c r="P114" s="559"/>
      <c r="Q114" s="29"/>
      <c r="R114" s="29"/>
      <c r="S114" s="557"/>
      <c r="T114" s="558"/>
      <c r="U114" s="558"/>
      <c r="V114" s="558"/>
      <c r="W114" s="559"/>
      <c r="X114" s="29"/>
      <c r="Y114" s="391"/>
      <c r="Z114" s="557"/>
      <c r="AA114" s="558"/>
      <c r="AB114" s="558"/>
      <c r="AC114" s="558"/>
      <c r="AD114" s="559"/>
      <c r="AF114" s="355" t="s">
        <v>193</v>
      </c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554"/>
      <c r="AQ114" s="555"/>
      <c r="AR114" s="555"/>
      <c r="AS114" s="555"/>
      <c r="AT114" s="556"/>
      <c r="AU114" s="391"/>
      <c r="AV114" s="554"/>
      <c r="AW114" s="555"/>
      <c r="AX114" s="555"/>
      <c r="AY114" s="555"/>
      <c r="AZ114" s="556"/>
      <c r="BA114" s="391"/>
      <c r="BB114" s="557"/>
      <c r="BC114" s="558"/>
      <c r="BD114" s="558"/>
      <c r="BE114" s="558"/>
      <c r="BF114" s="559"/>
      <c r="BG114" s="326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363"/>
      <c r="BR114" s="363"/>
      <c r="BS114" s="363"/>
      <c r="BT114" s="363"/>
      <c r="BU114" s="363"/>
      <c r="BV114" s="363"/>
      <c r="BW114" s="363"/>
      <c r="BX114" s="363"/>
      <c r="BY114" s="363"/>
      <c r="BZ114" s="363"/>
      <c r="CA114" s="363"/>
      <c r="CB114" s="363"/>
      <c r="CC114" s="363"/>
      <c r="CD114" s="363"/>
      <c r="CE114" s="363"/>
    </row>
    <row r="115" spans="1:83" ht="14.25" customHeight="1">
      <c r="A115" s="355" t="s">
        <v>201</v>
      </c>
      <c r="B115" s="356"/>
      <c r="C115" s="356"/>
      <c r="D115" s="356"/>
      <c r="E115" s="356"/>
      <c r="F115" s="356"/>
      <c r="G115" s="356"/>
      <c r="H115" s="356"/>
      <c r="I115" s="356"/>
      <c r="J115" s="356"/>
      <c r="K115" s="357"/>
      <c r="L115" s="554"/>
      <c r="M115" s="555"/>
      <c r="N115" s="555"/>
      <c r="O115" s="555"/>
      <c r="P115" s="556"/>
      <c r="Q115" s="29"/>
      <c r="R115" s="29"/>
      <c r="S115" s="554"/>
      <c r="T115" s="555"/>
      <c r="U115" s="555"/>
      <c r="V115" s="555"/>
      <c r="W115" s="556"/>
      <c r="X115" s="29"/>
      <c r="Y115" s="391"/>
      <c r="Z115" s="554"/>
      <c r="AA115" s="555"/>
      <c r="AB115" s="555"/>
      <c r="AC115" s="555"/>
      <c r="AD115" s="556"/>
      <c r="AF115" s="355" t="s">
        <v>210</v>
      </c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554"/>
      <c r="AQ115" s="555"/>
      <c r="AR115" s="555"/>
      <c r="AS115" s="555"/>
      <c r="AT115" s="556"/>
      <c r="AU115" s="391"/>
      <c r="AV115" s="554"/>
      <c r="AW115" s="555"/>
      <c r="AX115" s="555"/>
      <c r="AY115" s="555"/>
      <c r="AZ115" s="556"/>
      <c r="BA115" s="391"/>
      <c r="BB115" s="557"/>
      <c r="BC115" s="558"/>
      <c r="BD115" s="558"/>
      <c r="BE115" s="558"/>
      <c r="BF115" s="559"/>
      <c r="BG115" s="326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3"/>
      <c r="BS115" s="363"/>
      <c r="BT115" s="363"/>
      <c r="BU115" s="363"/>
      <c r="BV115" s="363"/>
      <c r="BW115" s="363"/>
      <c r="BX115" s="363"/>
      <c r="BY115" s="363"/>
      <c r="BZ115" s="363"/>
      <c r="CA115" s="363"/>
      <c r="CB115" s="363"/>
      <c r="CC115" s="363"/>
      <c r="CD115" s="363"/>
      <c r="CE115" s="363"/>
    </row>
    <row r="116" spans="1:83" ht="14.25" customHeight="1">
      <c r="A116" s="355" t="s">
        <v>202</v>
      </c>
      <c r="B116" s="356"/>
      <c r="C116" s="356"/>
      <c r="D116" s="356"/>
      <c r="E116" s="356"/>
      <c r="F116" s="356"/>
      <c r="G116" s="356"/>
      <c r="H116" s="356"/>
      <c r="I116" s="356"/>
      <c r="J116" s="356"/>
      <c r="K116" s="357"/>
      <c r="L116" s="554"/>
      <c r="M116" s="555"/>
      <c r="N116" s="555"/>
      <c r="O116" s="555"/>
      <c r="P116" s="556"/>
      <c r="Q116" s="29"/>
      <c r="R116" s="29"/>
      <c r="S116" s="554"/>
      <c r="T116" s="555"/>
      <c r="U116" s="555"/>
      <c r="V116" s="555"/>
      <c r="W116" s="556"/>
      <c r="X116" s="29"/>
      <c r="Y116" s="391"/>
      <c r="Z116" s="554"/>
      <c r="AA116" s="555"/>
      <c r="AB116" s="555"/>
      <c r="AC116" s="555"/>
      <c r="AD116" s="556"/>
      <c r="AF116" s="355" t="s">
        <v>209</v>
      </c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554"/>
      <c r="AQ116" s="555"/>
      <c r="AR116" s="555"/>
      <c r="AS116" s="555"/>
      <c r="AT116" s="556"/>
      <c r="AU116" s="391"/>
      <c r="AV116" s="554"/>
      <c r="AW116" s="555"/>
      <c r="AX116" s="555"/>
      <c r="AY116" s="555"/>
      <c r="AZ116" s="556"/>
      <c r="BA116" s="391"/>
      <c r="BB116" s="557"/>
      <c r="BC116" s="558"/>
      <c r="BD116" s="558"/>
      <c r="BE116" s="558"/>
      <c r="BF116" s="559"/>
      <c r="BG116" s="326"/>
      <c r="BH116" s="363"/>
      <c r="BI116" s="363"/>
      <c r="BJ116" s="363"/>
      <c r="BK116" s="363"/>
      <c r="BL116" s="363"/>
      <c r="BM116" s="363"/>
      <c r="BN116" s="363"/>
      <c r="BO116" s="363"/>
      <c r="BP116" s="363"/>
      <c r="BQ116" s="363"/>
      <c r="BR116" s="363"/>
      <c r="BS116" s="363"/>
      <c r="BT116" s="363"/>
      <c r="BU116" s="363"/>
      <c r="BV116" s="363"/>
      <c r="BW116" s="363"/>
      <c r="BX116" s="363"/>
      <c r="BY116" s="363"/>
      <c r="BZ116" s="363"/>
      <c r="CA116" s="363"/>
      <c r="CB116" s="363"/>
      <c r="CC116" s="363"/>
      <c r="CD116" s="363"/>
      <c r="CE116" s="363"/>
    </row>
    <row r="117" spans="1:83" ht="14.25" customHeight="1">
      <c r="A117" s="355" t="s">
        <v>203</v>
      </c>
      <c r="B117" s="356"/>
      <c r="C117" s="356"/>
      <c r="D117" s="356"/>
      <c r="E117" s="356"/>
      <c r="F117" s="356"/>
      <c r="G117" s="356"/>
      <c r="H117" s="356"/>
      <c r="I117" s="356"/>
      <c r="J117" s="356"/>
      <c r="K117" s="357"/>
      <c r="L117" s="554"/>
      <c r="M117" s="555"/>
      <c r="N117" s="555"/>
      <c r="O117" s="555"/>
      <c r="P117" s="556"/>
      <c r="Q117" s="29"/>
      <c r="R117" s="29"/>
      <c r="S117" s="554"/>
      <c r="T117" s="555"/>
      <c r="U117" s="555"/>
      <c r="V117" s="555"/>
      <c r="W117" s="556"/>
      <c r="X117" s="29"/>
      <c r="Y117" s="391"/>
      <c r="Z117" s="557"/>
      <c r="AA117" s="558"/>
      <c r="AB117" s="558"/>
      <c r="AC117" s="558"/>
      <c r="AD117" s="559"/>
      <c r="AF117" s="355" t="s">
        <v>211</v>
      </c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554"/>
      <c r="AQ117" s="555"/>
      <c r="AR117" s="555"/>
      <c r="AS117" s="555"/>
      <c r="AT117" s="556"/>
      <c r="AU117" s="391"/>
      <c r="AV117" s="554"/>
      <c r="AW117" s="555"/>
      <c r="AX117" s="555"/>
      <c r="AY117" s="555"/>
      <c r="AZ117" s="556"/>
      <c r="BA117" s="391"/>
      <c r="BB117" s="557"/>
      <c r="BC117" s="558"/>
      <c r="BD117" s="558"/>
      <c r="BE117" s="558"/>
      <c r="BF117" s="559"/>
      <c r="BG117" s="326"/>
      <c r="BH117" s="363"/>
      <c r="BI117" s="363"/>
      <c r="BJ117" s="363"/>
      <c r="BK117" s="363"/>
      <c r="BL117" s="363"/>
      <c r="BM117" s="363"/>
      <c r="BN117" s="363"/>
      <c r="BO117" s="363"/>
      <c r="BP117" s="363"/>
      <c r="BQ117" s="363"/>
      <c r="BR117" s="363"/>
      <c r="BS117" s="363"/>
      <c r="BT117" s="363"/>
      <c r="BU117" s="363"/>
      <c r="BV117" s="363"/>
      <c r="BW117" s="363"/>
      <c r="BX117" s="363"/>
      <c r="BY117" s="363"/>
      <c r="BZ117" s="363"/>
      <c r="CA117" s="363"/>
      <c r="CB117" s="363"/>
      <c r="CC117" s="363"/>
      <c r="CD117" s="363"/>
      <c r="CE117" s="363"/>
    </row>
    <row r="118" spans="1:83" ht="14.25" customHeight="1">
      <c r="A118" s="355" t="s">
        <v>204</v>
      </c>
      <c r="B118" s="356"/>
      <c r="C118" s="356"/>
      <c r="D118" s="356"/>
      <c r="E118" s="356"/>
      <c r="F118" s="356"/>
      <c r="G118" s="356"/>
      <c r="H118" s="356"/>
      <c r="I118" s="356"/>
      <c r="J118" s="356"/>
      <c r="K118" s="357"/>
      <c r="L118" s="554"/>
      <c r="M118" s="555"/>
      <c r="N118" s="555"/>
      <c r="O118" s="555"/>
      <c r="P118" s="556"/>
      <c r="Q118" s="29"/>
      <c r="R118" s="29"/>
      <c r="S118" s="554"/>
      <c r="T118" s="555"/>
      <c r="U118" s="555"/>
      <c r="V118" s="555"/>
      <c r="W118" s="556"/>
      <c r="X118" s="29"/>
      <c r="Y118" s="391"/>
      <c r="Z118" s="557"/>
      <c r="AA118" s="558"/>
      <c r="AB118" s="558"/>
      <c r="AC118" s="558"/>
      <c r="AD118" s="559"/>
      <c r="AF118" s="355" t="s">
        <v>212</v>
      </c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554"/>
      <c r="AQ118" s="555"/>
      <c r="AR118" s="555"/>
      <c r="AS118" s="555"/>
      <c r="AT118" s="556"/>
      <c r="AU118" s="391"/>
      <c r="AV118" s="554"/>
      <c r="AW118" s="555"/>
      <c r="AX118" s="555"/>
      <c r="AY118" s="555"/>
      <c r="AZ118" s="556"/>
      <c r="BA118" s="391"/>
      <c r="BB118" s="557"/>
      <c r="BC118" s="558"/>
      <c r="BD118" s="558"/>
      <c r="BE118" s="558"/>
      <c r="BF118" s="559"/>
      <c r="BG118" s="326"/>
      <c r="BH118" s="363"/>
      <c r="BI118" s="363"/>
      <c r="BJ118" s="363"/>
      <c r="BK118" s="363"/>
      <c r="BL118" s="363"/>
      <c r="BM118" s="363"/>
      <c r="BN118" s="363"/>
      <c r="BO118" s="363"/>
      <c r="BP118" s="363"/>
      <c r="BQ118" s="363"/>
      <c r="BR118" s="363"/>
      <c r="BS118" s="363"/>
      <c r="BT118" s="363"/>
      <c r="BU118" s="363"/>
      <c r="BV118" s="363"/>
      <c r="BW118" s="363"/>
      <c r="BX118" s="363"/>
      <c r="BY118" s="363"/>
      <c r="BZ118" s="363"/>
      <c r="CA118" s="363"/>
      <c r="CB118" s="363"/>
      <c r="CC118" s="363"/>
      <c r="CD118" s="363"/>
      <c r="CE118" s="363"/>
    </row>
    <row r="119" spans="1:83" ht="14.25" customHeight="1">
      <c r="A119" s="355" t="s">
        <v>205</v>
      </c>
      <c r="B119" s="356"/>
      <c r="C119" s="356"/>
      <c r="D119" s="356"/>
      <c r="E119" s="356"/>
      <c r="F119" s="356"/>
      <c r="G119" s="356"/>
      <c r="H119" s="356"/>
      <c r="I119" s="356"/>
      <c r="J119" s="356"/>
      <c r="K119" s="357"/>
      <c r="L119" s="554"/>
      <c r="M119" s="555"/>
      <c r="N119" s="555"/>
      <c r="O119" s="555"/>
      <c r="P119" s="556"/>
      <c r="Q119" s="29"/>
      <c r="R119" s="29"/>
      <c r="S119" s="554"/>
      <c r="T119" s="555"/>
      <c r="U119" s="555"/>
      <c r="V119" s="555"/>
      <c r="W119" s="556"/>
      <c r="X119" s="29"/>
      <c r="Y119" s="391"/>
      <c r="Z119" s="557"/>
      <c r="AA119" s="558"/>
      <c r="AB119" s="558"/>
      <c r="AC119" s="558"/>
      <c r="AD119" s="559"/>
      <c r="AF119" s="355" t="s">
        <v>213</v>
      </c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554"/>
      <c r="AQ119" s="555"/>
      <c r="AR119" s="555"/>
      <c r="AS119" s="555"/>
      <c r="AT119" s="556"/>
      <c r="AU119" s="391"/>
      <c r="AV119" s="554"/>
      <c r="AW119" s="555"/>
      <c r="AX119" s="555"/>
      <c r="AY119" s="555"/>
      <c r="AZ119" s="556"/>
      <c r="BA119" s="391"/>
      <c r="BB119" s="557"/>
      <c r="BC119" s="558"/>
      <c r="BD119" s="558"/>
      <c r="BE119" s="558"/>
      <c r="BF119" s="559"/>
      <c r="BG119" s="326"/>
      <c r="BH119" s="363"/>
      <c r="BI119" s="363"/>
      <c r="BJ119" s="363"/>
      <c r="BK119" s="363"/>
      <c r="BL119" s="363"/>
      <c r="BM119" s="363"/>
      <c r="BN119" s="363"/>
      <c r="BO119" s="363"/>
      <c r="BP119" s="363"/>
      <c r="BQ119" s="363"/>
      <c r="BR119" s="363"/>
      <c r="BS119" s="363"/>
      <c r="BT119" s="363"/>
      <c r="BU119" s="363"/>
      <c r="BV119" s="363"/>
      <c r="BW119" s="363"/>
      <c r="BX119" s="363"/>
      <c r="BY119" s="363"/>
      <c r="BZ119" s="363"/>
      <c r="CA119" s="363"/>
      <c r="CB119" s="363"/>
      <c r="CC119" s="363"/>
      <c r="CD119" s="363"/>
      <c r="CE119" s="363"/>
    </row>
    <row r="120" spans="1:83" ht="14.25" customHeight="1">
      <c r="A120" s="355" t="s">
        <v>206</v>
      </c>
      <c r="B120" s="356"/>
      <c r="C120" s="356"/>
      <c r="D120" s="356"/>
      <c r="E120" s="356"/>
      <c r="F120" s="356"/>
      <c r="G120" s="356"/>
      <c r="H120" s="356"/>
      <c r="I120" s="356"/>
      <c r="J120" s="356"/>
      <c r="K120" s="357"/>
      <c r="L120" s="554"/>
      <c r="M120" s="555"/>
      <c r="N120" s="555"/>
      <c r="O120" s="555"/>
      <c r="P120" s="556"/>
      <c r="Q120" s="29"/>
      <c r="R120" s="29"/>
      <c r="S120" s="554"/>
      <c r="T120" s="555"/>
      <c r="U120" s="555"/>
      <c r="V120" s="555"/>
      <c r="W120" s="556"/>
      <c r="X120" s="29"/>
      <c r="Y120" s="391"/>
      <c r="Z120" s="557"/>
      <c r="AA120" s="558"/>
      <c r="AB120" s="558"/>
      <c r="AC120" s="558"/>
      <c r="AD120" s="559"/>
      <c r="AF120" s="355" t="s">
        <v>214</v>
      </c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554"/>
      <c r="AQ120" s="555"/>
      <c r="AR120" s="555"/>
      <c r="AS120" s="555"/>
      <c r="AT120" s="556"/>
      <c r="AU120" s="391"/>
      <c r="AV120" s="554"/>
      <c r="AW120" s="555"/>
      <c r="AX120" s="555"/>
      <c r="AY120" s="555"/>
      <c r="AZ120" s="556"/>
      <c r="BA120" s="391"/>
      <c r="BB120" s="557"/>
      <c r="BC120" s="558"/>
      <c r="BD120" s="558"/>
      <c r="BE120" s="558"/>
      <c r="BF120" s="559"/>
      <c r="BG120" s="326"/>
      <c r="BH120" s="363"/>
      <c r="BI120" s="363"/>
      <c r="BJ120" s="363"/>
      <c r="BK120" s="363"/>
      <c r="BL120" s="363"/>
      <c r="BM120" s="363"/>
      <c r="BN120" s="363"/>
      <c r="BO120" s="363"/>
      <c r="BP120" s="363"/>
      <c r="BQ120" s="363"/>
      <c r="BR120" s="363"/>
      <c r="BS120" s="363"/>
      <c r="BT120" s="363"/>
      <c r="BU120" s="363"/>
      <c r="BV120" s="363"/>
      <c r="BW120" s="363"/>
      <c r="BX120" s="363"/>
      <c r="BY120" s="363"/>
      <c r="BZ120" s="363"/>
      <c r="CA120" s="363"/>
      <c r="CB120" s="363"/>
      <c r="CC120" s="363"/>
      <c r="CD120" s="363"/>
      <c r="CE120" s="363"/>
    </row>
    <row r="121" spans="1:83" ht="14.25" customHeight="1">
      <c r="A121" s="355" t="s">
        <v>207</v>
      </c>
      <c r="B121" s="356"/>
      <c r="C121" s="356"/>
      <c r="D121" s="356"/>
      <c r="E121" s="356"/>
      <c r="F121" s="356"/>
      <c r="G121" s="356"/>
      <c r="H121" s="356"/>
      <c r="I121" s="356"/>
      <c r="J121" s="356"/>
      <c r="K121" s="357"/>
      <c r="L121" s="557"/>
      <c r="M121" s="558"/>
      <c r="N121" s="558"/>
      <c r="O121" s="558"/>
      <c r="P121" s="559"/>
      <c r="Q121" s="29"/>
      <c r="R121" s="29"/>
      <c r="S121" s="557"/>
      <c r="T121" s="558"/>
      <c r="U121" s="558"/>
      <c r="V121" s="558"/>
      <c r="W121" s="559"/>
      <c r="X121" s="29"/>
      <c r="Y121" s="391"/>
      <c r="Z121" s="557"/>
      <c r="AA121" s="558"/>
      <c r="AB121" s="558"/>
      <c r="AC121" s="558"/>
      <c r="AD121" s="559"/>
      <c r="AF121" s="355" t="s">
        <v>215</v>
      </c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554"/>
      <c r="AQ121" s="555"/>
      <c r="AR121" s="555"/>
      <c r="AS121" s="555"/>
      <c r="AT121" s="556"/>
      <c r="AU121" s="391"/>
      <c r="AV121" s="554"/>
      <c r="AW121" s="555"/>
      <c r="AX121" s="555"/>
      <c r="AY121" s="555"/>
      <c r="AZ121" s="556"/>
      <c r="BA121" s="391"/>
      <c r="BB121" s="557"/>
      <c r="BC121" s="558"/>
      <c r="BD121" s="558"/>
      <c r="BE121" s="558"/>
      <c r="BF121" s="559"/>
      <c r="BG121" s="326"/>
      <c r="BH121" s="363"/>
      <c r="BI121" s="363"/>
      <c r="BJ121" s="363"/>
      <c r="BK121" s="363"/>
      <c r="BL121" s="363"/>
      <c r="BM121" s="363"/>
      <c r="BN121" s="363"/>
      <c r="BO121" s="363"/>
      <c r="BP121" s="363"/>
      <c r="BQ121" s="363"/>
      <c r="BR121" s="363"/>
      <c r="BS121" s="363"/>
      <c r="BT121" s="363"/>
      <c r="BU121" s="363"/>
      <c r="BV121" s="363"/>
      <c r="BW121" s="363"/>
      <c r="BX121" s="363"/>
      <c r="BY121" s="363"/>
      <c r="BZ121" s="363"/>
      <c r="CA121" s="363"/>
      <c r="CB121" s="363"/>
      <c r="CC121" s="363"/>
      <c r="CD121" s="363"/>
      <c r="CE121" s="363"/>
    </row>
    <row r="122" spans="1:83" ht="14.25" customHeight="1">
      <c r="A122" s="355" t="s">
        <v>208</v>
      </c>
      <c r="B122" s="356"/>
      <c r="C122" s="356"/>
      <c r="D122" s="356"/>
      <c r="E122" s="356"/>
      <c r="F122" s="356"/>
      <c r="G122" s="356"/>
      <c r="H122" s="356"/>
      <c r="I122" s="356"/>
      <c r="J122" s="356"/>
      <c r="K122" s="357"/>
      <c r="L122" s="557"/>
      <c r="M122" s="558"/>
      <c r="N122" s="558"/>
      <c r="O122" s="558"/>
      <c r="P122" s="559"/>
      <c r="Q122" s="29"/>
      <c r="R122" s="29"/>
      <c r="S122" s="557"/>
      <c r="T122" s="558"/>
      <c r="U122" s="558"/>
      <c r="V122" s="558"/>
      <c r="W122" s="559"/>
      <c r="X122" s="29"/>
      <c r="Y122" s="391"/>
      <c r="Z122" s="557"/>
      <c r="AA122" s="558"/>
      <c r="AB122" s="558"/>
      <c r="AC122" s="558"/>
      <c r="AD122" s="559"/>
      <c r="AF122" s="355" t="s">
        <v>216</v>
      </c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554"/>
      <c r="AQ122" s="555"/>
      <c r="AR122" s="555"/>
      <c r="AS122" s="555"/>
      <c r="AT122" s="556"/>
      <c r="AU122" s="391"/>
      <c r="AV122" s="554"/>
      <c r="AW122" s="555"/>
      <c r="AX122" s="555"/>
      <c r="AY122" s="555"/>
      <c r="AZ122" s="556"/>
      <c r="BA122" s="391"/>
      <c r="BB122" s="557"/>
      <c r="BC122" s="558"/>
      <c r="BD122" s="558"/>
      <c r="BE122" s="558"/>
      <c r="BF122" s="559"/>
      <c r="BG122" s="326"/>
      <c r="BH122" s="363"/>
      <c r="BI122" s="363"/>
      <c r="BJ122" s="363"/>
      <c r="BK122" s="363"/>
      <c r="BL122" s="363"/>
      <c r="BM122" s="363"/>
      <c r="BN122" s="363"/>
      <c r="BO122" s="363"/>
      <c r="BP122" s="363"/>
      <c r="BQ122" s="363"/>
      <c r="BR122" s="363"/>
      <c r="BS122" s="363"/>
      <c r="BT122" s="363"/>
      <c r="BU122" s="363"/>
      <c r="BV122" s="363"/>
      <c r="BW122" s="363"/>
      <c r="BX122" s="363"/>
      <c r="BY122" s="363"/>
      <c r="BZ122" s="363"/>
      <c r="CA122" s="363"/>
      <c r="CB122" s="363"/>
      <c r="CC122" s="363"/>
      <c r="CD122" s="363"/>
      <c r="CE122" s="363"/>
    </row>
    <row r="123" spans="1:83" ht="14.25" customHeight="1">
      <c r="A123" s="358"/>
      <c r="B123" s="359"/>
      <c r="C123" s="359"/>
      <c r="D123" s="359"/>
      <c r="E123" s="359"/>
      <c r="F123" s="359"/>
      <c r="G123" s="359"/>
      <c r="H123" s="359"/>
      <c r="I123" s="359"/>
      <c r="J123" s="359"/>
      <c r="K123" s="360"/>
      <c r="L123" s="344"/>
      <c r="M123" s="313"/>
      <c r="N123" s="313"/>
      <c r="O123" s="313"/>
      <c r="P123" s="314"/>
      <c r="Q123" s="29"/>
      <c r="R123" s="29"/>
      <c r="S123" s="344"/>
      <c r="T123" s="313"/>
      <c r="U123" s="313"/>
      <c r="V123" s="313"/>
      <c r="W123" s="314"/>
      <c r="X123" s="29"/>
      <c r="Y123" s="391"/>
      <c r="Z123" s="344"/>
      <c r="AA123" s="313"/>
      <c r="AB123" s="313"/>
      <c r="AC123" s="313"/>
      <c r="AD123" s="314"/>
      <c r="AF123" s="355" t="s">
        <v>217</v>
      </c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554"/>
      <c r="AQ123" s="555"/>
      <c r="AR123" s="555"/>
      <c r="AS123" s="555"/>
      <c r="AT123" s="556"/>
      <c r="AU123" s="391"/>
      <c r="AV123" s="554"/>
      <c r="AW123" s="555"/>
      <c r="AX123" s="555"/>
      <c r="AY123" s="555"/>
      <c r="AZ123" s="556"/>
      <c r="BA123" s="391"/>
      <c r="BB123" s="557"/>
      <c r="BC123" s="558"/>
      <c r="BD123" s="558"/>
      <c r="BE123" s="558"/>
      <c r="BF123" s="559"/>
      <c r="BG123" s="326"/>
      <c r="BH123" s="363"/>
      <c r="BI123" s="363"/>
      <c r="BJ123" s="363"/>
      <c r="BK123" s="363"/>
      <c r="BL123" s="363"/>
      <c r="BM123" s="363"/>
      <c r="BN123" s="363"/>
      <c r="BO123" s="363"/>
      <c r="BP123" s="363"/>
      <c r="BQ123" s="363"/>
      <c r="BR123" s="363"/>
      <c r="BS123" s="363"/>
      <c r="BT123" s="363"/>
      <c r="BU123" s="363"/>
      <c r="BV123" s="363"/>
      <c r="BW123" s="363"/>
      <c r="BX123" s="363"/>
      <c r="BY123" s="363"/>
      <c r="BZ123" s="363"/>
      <c r="CA123" s="363"/>
      <c r="CB123" s="363"/>
      <c r="CC123" s="363"/>
      <c r="CD123" s="363"/>
      <c r="CE123" s="363"/>
    </row>
    <row r="124" spans="1:83" ht="14.25" customHeight="1">
      <c r="A124" s="361" t="s">
        <v>9</v>
      </c>
      <c r="B124" s="362"/>
      <c r="C124" s="335"/>
      <c r="D124" s="335"/>
      <c r="E124" s="335"/>
      <c r="F124" s="335"/>
      <c r="G124" s="335"/>
      <c r="H124" s="335"/>
      <c r="I124" s="335"/>
      <c r="J124" s="335"/>
      <c r="K124" s="335"/>
      <c r="L124" s="316">
        <f>SUM(L114:L122)</f>
        <v>0</v>
      </c>
      <c r="M124" s="317"/>
      <c r="N124" s="317"/>
      <c r="O124" s="317"/>
      <c r="P124" s="318"/>
      <c r="Q124" s="69"/>
      <c r="R124" s="69"/>
      <c r="S124" s="316">
        <f>SUM(S114:S122)</f>
        <v>0</v>
      </c>
      <c r="T124" s="317"/>
      <c r="U124" s="317"/>
      <c r="V124" s="317"/>
      <c r="W124" s="318"/>
      <c r="X124" s="69"/>
      <c r="Y124" s="336"/>
      <c r="Z124" s="316">
        <f>SUM(Z114:Z122)</f>
        <v>0</v>
      </c>
      <c r="AA124" s="317"/>
      <c r="AB124" s="317"/>
      <c r="AC124" s="317"/>
      <c r="AD124" s="318"/>
      <c r="AF124" s="332" t="s">
        <v>9</v>
      </c>
      <c r="AG124" s="333"/>
      <c r="AH124" s="333"/>
      <c r="AI124" s="333"/>
      <c r="AJ124" s="333"/>
      <c r="AK124" s="333"/>
      <c r="AL124" s="333"/>
      <c r="AM124" s="333"/>
      <c r="AN124" s="333"/>
      <c r="AO124" s="334"/>
      <c r="AP124" s="316">
        <f>SUM(AP114:AP123)</f>
        <v>0</v>
      </c>
      <c r="AQ124" s="317"/>
      <c r="AR124" s="317"/>
      <c r="AS124" s="317"/>
      <c r="AT124" s="318"/>
      <c r="AU124" s="333"/>
      <c r="AV124" s="316">
        <f>SUM(AV114:AV123)</f>
        <v>0</v>
      </c>
      <c r="AW124" s="317"/>
      <c r="AX124" s="317"/>
      <c r="AY124" s="317"/>
      <c r="AZ124" s="318"/>
      <c r="BA124" s="333"/>
      <c r="BB124" s="316">
        <f>SUM(BB114:BB123)</f>
        <v>0</v>
      </c>
      <c r="BC124" s="317"/>
      <c r="BD124" s="317"/>
      <c r="BE124" s="317"/>
      <c r="BF124" s="318"/>
      <c r="BG124" s="326"/>
      <c r="BH124" s="363"/>
      <c r="BI124" s="363"/>
      <c r="BJ124" s="363"/>
      <c r="BK124" s="363"/>
      <c r="BL124" s="363"/>
      <c r="BM124" s="363"/>
      <c r="BN124" s="363"/>
      <c r="BO124" s="363"/>
      <c r="BP124" s="363"/>
      <c r="BQ124" s="363"/>
      <c r="BR124" s="363"/>
      <c r="BS124" s="363"/>
      <c r="BT124" s="363"/>
      <c r="BU124" s="363"/>
      <c r="BV124" s="363"/>
      <c r="BW124" s="363"/>
      <c r="BX124" s="363"/>
      <c r="BY124" s="363"/>
      <c r="BZ124" s="363"/>
      <c r="CA124" s="363"/>
      <c r="CB124" s="363"/>
      <c r="CC124" s="363"/>
      <c r="CD124" s="363"/>
      <c r="CE124" s="363"/>
    </row>
    <row r="125" spans="1:83" s="29" customFormat="1" ht="7.5" customHeight="1">
      <c r="A125" s="30"/>
      <c r="B125" s="30"/>
      <c r="C125" s="30"/>
      <c r="D125" s="363"/>
      <c r="E125" s="30"/>
      <c r="F125" s="30"/>
      <c r="G125" s="30"/>
      <c r="H125" s="363"/>
      <c r="I125" s="30"/>
      <c r="J125" s="30"/>
      <c r="K125" s="30"/>
      <c r="L125" s="363"/>
      <c r="M125" s="30"/>
      <c r="N125" s="30"/>
      <c r="O125" s="30"/>
      <c r="P125" s="363"/>
      <c r="Q125" s="30"/>
      <c r="R125" s="30"/>
      <c r="S125" s="30"/>
      <c r="T125" s="363"/>
      <c r="U125" s="30"/>
      <c r="V125" s="30"/>
      <c r="W125" s="30"/>
      <c r="X125" s="363"/>
      <c r="Y125" s="30"/>
      <c r="Z125" s="30"/>
      <c r="AA125" s="30"/>
      <c r="AB125" s="363"/>
      <c r="AC125" s="30"/>
      <c r="AD125" s="30"/>
      <c r="AE125" s="30"/>
      <c r="AF125" s="363"/>
      <c r="AG125" s="30"/>
      <c r="AH125" s="30"/>
      <c r="AI125" s="30"/>
      <c r="AJ125" s="363"/>
      <c r="AK125" s="30"/>
      <c r="AL125" s="30"/>
      <c r="AM125" s="30"/>
      <c r="AN125" s="363"/>
      <c r="AO125" s="30"/>
      <c r="AP125" s="30"/>
      <c r="AQ125" s="30"/>
      <c r="AR125" s="363"/>
      <c r="AS125" s="30"/>
      <c r="AT125" s="30"/>
      <c r="AU125" s="30"/>
      <c r="AV125" s="363"/>
      <c r="AW125" s="30"/>
      <c r="AX125" s="30"/>
      <c r="AY125" s="30"/>
      <c r="AZ125" s="363"/>
      <c r="BA125" s="30"/>
      <c r="BB125" s="30"/>
      <c r="BC125" s="30"/>
      <c r="BD125" s="364"/>
      <c r="BE125" s="326"/>
      <c r="BF125" s="326"/>
      <c r="BG125" s="326"/>
      <c r="BH125" s="326"/>
      <c r="BI125" s="326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</row>
    <row r="126" spans="1:83" s="29" customFormat="1" ht="7.5" customHeight="1">
      <c r="A126" s="30"/>
      <c r="B126" s="363"/>
      <c r="C126" s="363"/>
      <c r="D126" s="30"/>
      <c r="E126" s="30"/>
      <c r="F126" s="30"/>
      <c r="G126" s="30"/>
      <c r="H126" s="363"/>
      <c r="I126" s="30"/>
      <c r="J126" s="30"/>
      <c r="K126" s="30"/>
      <c r="L126" s="363"/>
      <c r="M126" s="30"/>
      <c r="N126" s="30"/>
      <c r="O126" s="30"/>
      <c r="P126" s="363"/>
      <c r="Q126" s="30"/>
      <c r="R126" s="30"/>
      <c r="S126" s="30"/>
      <c r="T126" s="363"/>
      <c r="U126" s="30"/>
      <c r="V126" s="30"/>
      <c r="W126" s="30"/>
      <c r="X126" s="363"/>
      <c r="Y126" s="30"/>
      <c r="Z126" s="30"/>
      <c r="AA126" s="30"/>
      <c r="AB126" s="363"/>
      <c r="AC126" s="30"/>
      <c r="AD126" s="30"/>
      <c r="AE126" s="30"/>
      <c r="AF126" s="363"/>
      <c r="AG126" s="30"/>
      <c r="AH126" s="30"/>
      <c r="AI126" s="30"/>
      <c r="AJ126" s="363"/>
      <c r="AK126" s="30"/>
      <c r="AL126" s="30"/>
      <c r="AM126" s="30"/>
      <c r="AN126" s="363"/>
      <c r="AO126" s="30"/>
      <c r="AP126" s="30"/>
      <c r="AQ126" s="30"/>
      <c r="AR126" s="363"/>
      <c r="AS126" s="30"/>
      <c r="AT126" s="30"/>
      <c r="AU126" s="30"/>
      <c r="AV126" s="363"/>
      <c r="AW126" s="30"/>
      <c r="AX126" s="30"/>
      <c r="AY126" s="30"/>
      <c r="AZ126" s="363"/>
      <c r="BA126" s="30"/>
      <c r="BB126" s="30"/>
      <c r="BC126" s="30"/>
      <c r="BD126" s="364"/>
      <c r="BE126" s="326"/>
      <c r="BF126" s="326"/>
      <c r="BG126" s="326"/>
      <c r="BH126" s="326"/>
      <c r="BI126" s="326"/>
      <c r="BJ126" s="326"/>
      <c r="BK126" s="326"/>
      <c r="BL126" s="326"/>
      <c r="BM126" s="326"/>
      <c r="BN126" s="326"/>
      <c r="BO126" s="326"/>
      <c r="BP126" s="326"/>
      <c r="BQ126" s="326"/>
      <c r="BR126" s="326"/>
      <c r="BS126" s="326"/>
      <c r="BT126" s="326"/>
      <c r="BU126" s="326"/>
      <c r="BV126" s="326"/>
      <c r="BW126" s="326"/>
      <c r="BX126" s="326"/>
      <c r="BY126" s="326"/>
      <c r="BZ126" s="326"/>
      <c r="CA126" s="326"/>
      <c r="CB126" s="326"/>
      <c r="CC126" s="326"/>
      <c r="CD126" s="326"/>
      <c r="CE126" s="326"/>
    </row>
    <row r="127" spans="1:83" s="29" customFormat="1" ht="7.5" customHeight="1">
      <c r="A127" s="30"/>
      <c r="B127" s="363"/>
      <c r="C127" s="363"/>
      <c r="D127" s="30"/>
      <c r="E127" s="30"/>
      <c r="F127" s="30"/>
      <c r="G127" s="30"/>
      <c r="H127" s="363"/>
      <c r="I127" s="30"/>
      <c r="J127" s="30"/>
      <c r="K127" s="30"/>
      <c r="L127" s="363"/>
      <c r="M127" s="30"/>
      <c r="N127" s="30"/>
      <c r="O127" s="30"/>
      <c r="P127" s="363"/>
      <c r="Q127" s="30"/>
      <c r="R127" s="30"/>
      <c r="S127" s="30"/>
      <c r="T127" s="363"/>
      <c r="U127" s="30"/>
      <c r="V127" s="30"/>
      <c r="W127" s="30"/>
      <c r="X127" s="363"/>
      <c r="Y127" s="30"/>
      <c r="Z127" s="30"/>
      <c r="AA127" s="30"/>
      <c r="AB127" s="363"/>
      <c r="AC127" s="30"/>
      <c r="AD127" s="30"/>
      <c r="AE127" s="30"/>
      <c r="AF127" s="363"/>
      <c r="AG127" s="30"/>
      <c r="AH127" s="30"/>
      <c r="AI127" s="30"/>
      <c r="AJ127" s="363"/>
      <c r="AK127" s="30"/>
      <c r="AL127" s="30"/>
      <c r="AM127" s="30"/>
      <c r="AN127" s="363"/>
      <c r="AO127" s="30"/>
      <c r="AP127" s="30"/>
      <c r="AQ127" s="30"/>
      <c r="AR127" s="363"/>
      <c r="AS127" s="30"/>
      <c r="AT127" s="30"/>
      <c r="AU127" s="30"/>
      <c r="AV127" s="363"/>
      <c r="AW127" s="30"/>
      <c r="AX127" s="30"/>
      <c r="AY127" s="30"/>
      <c r="AZ127" s="363"/>
      <c r="BA127" s="30"/>
      <c r="BB127" s="30"/>
      <c r="BC127" s="30"/>
      <c r="BD127" s="364"/>
      <c r="BE127" s="326"/>
      <c r="BF127" s="326"/>
      <c r="BG127" s="326"/>
      <c r="BH127" s="326"/>
      <c r="BI127" s="326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26"/>
      <c r="BU127" s="326"/>
      <c r="BV127" s="326"/>
      <c r="BW127" s="326"/>
      <c r="BX127" s="326"/>
      <c r="BY127" s="326"/>
      <c r="BZ127" s="326"/>
      <c r="CA127" s="326"/>
      <c r="CB127" s="326"/>
      <c r="CC127" s="326"/>
      <c r="CD127" s="326"/>
      <c r="CE127" s="326"/>
    </row>
    <row r="128" spans="2:83" ht="14.25" customHeight="1">
      <c r="B128" s="363"/>
      <c r="C128" s="363"/>
      <c r="E128" s="353"/>
      <c r="F128" s="397" t="s">
        <v>229</v>
      </c>
      <c r="G128" s="394"/>
      <c r="H128" s="395"/>
      <c r="I128" s="395"/>
      <c r="J128" s="395"/>
      <c r="K128" s="395"/>
      <c r="L128" s="395"/>
      <c r="M128" s="395"/>
      <c r="N128" s="396"/>
      <c r="O128" s="398"/>
      <c r="P128" s="398"/>
      <c r="Q128" s="398"/>
      <c r="R128" s="399"/>
      <c r="S128" s="398"/>
      <c r="T128" s="400"/>
      <c r="U128" s="398"/>
      <c r="V128" s="398"/>
      <c r="W128" s="398"/>
      <c r="X128" s="398"/>
      <c r="Y128" s="319"/>
      <c r="Z128" s="320"/>
      <c r="AA128" s="365"/>
      <c r="AB128" s="365"/>
      <c r="AC128" s="319"/>
      <c r="AD128" s="319"/>
      <c r="AE128" s="319"/>
      <c r="AF128" s="366"/>
      <c r="AG128" s="365" t="s">
        <v>230</v>
      </c>
      <c r="AH128" s="365"/>
      <c r="AI128" s="365"/>
      <c r="AJ128" s="366"/>
      <c r="AK128" s="366"/>
      <c r="AL128" s="366"/>
      <c r="AM128" s="366"/>
      <c r="AN128" s="366"/>
      <c r="AO128" s="366"/>
      <c r="AP128" s="365"/>
      <c r="AQ128" s="319"/>
      <c r="AR128" s="319"/>
      <c r="AS128" s="319"/>
      <c r="AT128" s="319"/>
      <c r="AU128" s="319"/>
      <c r="AV128" s="320"/>
      <c r="AW128" s="319"/>
      <c r="AX128" s="319"/>
      <c r="AY128" s="367"/>
      <c r="AZ128" s="367"/>
      <c r="BA128" s="367"/>
      <c r="BB128" s="66"/>
      <c r="BE128" s="363"/>
      <c r="BF128" s="363"/>
      <c r="BG128" s="326"/>
      <c r="BH128" s="363"/>
      <c r="BI128" s="363"/>
      <c r="BJ128" s="363"/>
      <c r="BK128" s="363"/>
      <c r="BL128" s="363"/>
      <c r="BM128" s="363"/>
      <c r="BN128" s="363"/>
      <c r="BO128" s="363"/>
      <c r="BP128" s="363"/>
      <c r="BQ128" s="363"/>
      <c r="BR128" s="363"/>
      <c r="BS128" s="363"/>
      <c r="BT128" s="363"/>
      <c r="BU128" s="363"/>
      <c r="BV128" s="363"/>
      <c r="BW128" s="363"/>
      <c r="BX128" s="363"/>
      <c r="BY128" s="363"/>
      <c r="BZ128" s="363"/>
      <c r="CA128" s="363"/>
      <c r="CB128" s="363"/>
      <c r="CC128" s="363"/>
      <c r="CD128" s="363"/>
      <c r="CE128" s="363"/>
    </row>
    <row r="129" spans="2:83" ht="14.25" customHeight="1">
      <c r="B129" s="363"/>
      <c r="C129" s="363"/>
      <c r="E129" s="353"/>
      <c r="F129" s="368"/>
      <c r="G129" s="369"/>
      <c r="H129" s="369"/>
      <c r="I129" s="369"/>
      <c r="J129" s="369"/>
      <c r="K129" s="369"/>
      <c r="L129" s="369"/>
      <c r="M129" s="369"/>
      <c r="N129" s="369"/>
      <c r="O129" s="370"/>
      <c r="P129" s="321"/>
      <c r="Q129" s="321"/>
      <c r="R129" s="321"/>
      <c r="S129" s="321"/>
      <c r="T129" s="321"/>
      <c r="U129" s="322"/>
      <c r="V129" s="321"/>
      <c r="W129" s="323"/>
      <c r="X129" s="323"/>
      <c r="Y129" s="323"/>
      <c r="Z129" s="323"/>
      <c r="AA129" s="323"/>
      <c r="AB129" s="323"/>
      <c r="AC129" s="322"/>
      <c r="AD129" s="321"/>
      <c r="AE129" s="324"/>
      <c r="AF129" s="551">
        <v>2008</v>
      </c>
      <c r="AG129" s="552"/>
      <c r="AH129" s="552"/>
      <c r="AI129" s="552"/>
      <c r="AJ129" s="553"/>
      <c r="AK129" s="29"/>
      <c r="AL129" s="29"/>
      <c r="AM129" s="551">
        <v>2009</v>
      </c>
      <c r="AN129" s="552"/>
      <c r="AO129" s="552"/>
      <c r="AP129" s="552"/>
      <c r="AQ129" s="553"/>
      <c r="AR129" s="29"/>
      <c r="AS129" s="326"/>
      <c r="AT129" s="551">
        <v>2010</v>
      </c>
      <c r="AU129" s="552"/>
      <c r="AV129" s="552"/>
      <c r="AW129" s="552"/>
      <c r="AX129" s="553"/>
      <c r="AY129" s="364"/>
      <c r="AZ129" s="364"/>
      <c r="BA129" s="364"/>
      <c r="BB129" s="34"/>
      <c r="BE129" s="363"/>
      <c r="BF129" s="363"/>
      <c r="BG129" s="326"/>
      <c r="BH129" s="363"/>
      <c r="BI129" s="363"/>
      <c r="BJ129" s="363"/>
      <c r="BK129" s="363"/>
      <c r="BL129" s="363"/>
      <c r="BM129" s="363"/>
      <c r="BN129" s="363"/>
      <c r="BO129" s="363"/>
      <c r="BP129" s="363"/>
      <c r="BQ129" s="363"/>
      <c r="BR129" s="363"/>
      <c r="BS129" s="363"/>
      <c r="BT129" s="363"/>
      <c r="BU129" s="363"/>
      <c r="BV129" s="363"/>
      <c r="BW129" s="363"/>
      <c r="BX129" s="363"/>
      <c r="BY129" s="363"/>
      <c r="BZ129" s="363"/>
      <c r="CA129" s="363"/>
      <c r="CB129" s="363"/>
      <c r="CC129" s="363"/>
      <c r="CD129" s="363"/>
      <c r="CE129" s="363"/>
    </row>
    <row r="130" spans="2:83" ht="14.25" customHeight="1">
      <c r="B130" s="363"/>
      <c r="C130" s="363"/>
      <c r="E130" s="353"/>
      <c r="F130" s="371" t="s">
        <v>231</v>
      </c>
      <c r="G130" s="372"/>
      <c r="H130" s="372"/>
      <c r="I130" s="372"/>
      <c r="J130" s="372"/>
      <c r="K130" s="372"/>
      <c r="L130" s="372"/>
      <c r="M130" s="372"/>
      <c r="N130" s="372"/>
      <c r="O130" s="373"/>
      <c r="P130" s="337"/>
      <c r="Q130" s="337"/>
      <c r="R130" s="337"/>
      <c r="S130" s="337"/>
      <c r="T130" s="337"/>
      <c r="U130" s="338"/>
      <c r="V130" s="337"/>
      <c r="W130" s="337"/>
      <c r="X130" s="337"/>
      <c r="Y130" s="337"/>
      <c r="Z130" s="337"/>
      <c r="AA130" s="337"/>
      <c r="AB130" s="337"/>
      <c r="AC130" s="338"/>
      <c r="AD130" s="337"/>
      <c r="AE130" s="339"/>
      <c r="AF130" s="557"/>
      <c r="AG130" s="558"/>
      <c r="AH130" s="558"/>
      <c r="AI130" s="558"/>
      <c r="AJ130" s="559"/>
      <c r="AK130" s="29"/>
      <c r="AL130" s="29"/>
      <c r="AM130" s="557"/>
      <c r="AN130" s="558"/>
      <c r="AO130" s="558"/>
      <c r="AP130" s="558"/>
      <c r="AQ130" s="559"/>
      <c r="AR130" s="29"/>
      <c r="AS130" s="391"/>
      <c r="AT130" s="557"/>
      <c r="AU130" s="558"/>
      <c r="AV130" s="558"/>
      <c r="AW130" s="558"/>
      <c r="AX130" s="559"/>
      <c r="AY130" s="364"/>
      <c r="AZ130" s="364"/>
      <c r="BA130" s="364"/>
      <c r="BB130" s="34"/>
      <c r="BE130" s="363"/>
      <c r="BF130" s="363"/>
      <c r="BG130" s="326"/>
      <c r="BH130" s="363"/>
      <c r="BI130" s="363"/>
      <c r="BJ130" s="363"/>
      <c r="BK130" s="363"/>
      <c r="BL130" s="363"/>
      <c r="BM130" s="363"/>
      <c r="BN130" s="363"/>
      <c r="BO130" s="363"/>
      <c r="BP130" s="363"/>
      <c r="BQ130" s="363"/>
      <c r="BR130" s="363"/>
      <c r="BS130" s="363"/>
      <c r="BT130" s="363"/>
      <c r="BU130" s="363"/>
      <c r="BV130" s="363"/>
      <c r="BW130" s="363"/>
      <c r="BX130" s="363"/>
      <c r="BY130" s="363"/>
      <c r="BZ130" s="363"/>
      <c r="CA130" s="363"/>
      <c r="CB130" s="363"/>
      <c r="CC130" s="363"/>
      <c r="CD130" s="363"/>
      <c r="CE130" s="363"/>
    </row>
    <row r="131" spans="2:83" ht="14.25" customHeight="1">
      <c r="B131" s="363"/>
      <c r="C131" s="363"/>
      <c r="E131" s="353"/>
      <c r="F131" s="371"/>
      <c r="G131" s="372" t="s">
        <v>232</v>
      </c>
      <c r="H131" s="372"/>
      <c r="I131" s="372"/>
      <c r="J131" s="372"/>
      <c r="K131" s="372"/>
      <c r="L131" s="372"/>
      <c r="M131" s="372"/>
      <c r="N131" s="372"/>
      <c r="O131" s="373"/>
      <c r="P131" s="337"/>
      <c r="Q131" s="337"/>
      <c r="R131" s="337"/>
      <c r="S131" s="337"/>
      <c r="T131" s="337"/>
      <c r="U131" s="338"/>
      <c r="V131" s="337"/>
      <c r="W131" s="337"/>
      <c r="X131" s="337"/>
      <c r="Y131" s="337"/>
      <c r="Z131" s="337"/>
      <c r="AA131" s="337"/>
      <c r="AB131" s="373"/>
      <c r="AC131" s="338"/>
      <c r="AD131" s="337"/>
      <c r="AE131" s="339"/>
      <c r="AF131" s="554"/>
      <c r="AG131" s="555"/>
      <c r="AH131" s="555"/>
      <c r="AI131" s="555"/>
      <c r="AJ131" s="556"/>
      <c r="AK131" s="29"/>
      <c r="AL131" s="29"/>
      <c r="AM131" s="554"/>
      <c r="AN131" s="555"/>
      <c r="AO131" s="555"/>
      <c r="AP131" s="555"/>
      <c r="AQ131" s="556"/>
      <c r="AR131" s="29"/>
      <c r="AS131" s="391"/>
      <c r="AT131" s="557"/>
      <c r="AU131" s="558"/>
      <c r="AV131" s="558"/>
      <c r="AW131" s="558"/>
      <c r="AX131" s="559"/>
      <c r="AY131" s="364"/>
      <c r="AZ131" s="364"/>
      <c r="BA131" s="364"/>
      <c r="BB131" s="34"/>
      <c r="BE131" s="363"/>
      <c r="BF131" s="363"/>
      <c r="BG131" s="326"/>
      <c r="BH131" s="363"/>
      <c r="BI131" s="363"/>
      <c r="BJ131" s="363"/>
      <c r="BK131" s="363"/>
      <c r="BL131" s="363"/>
      <c r="BM131" s="363"/>
      <c r="BN131" s="363"/>
      <c r="BO131" s="363"/>
      <c r="BP131" s="363"/>
      <c r="BQ131" s="363"/>
      <c r="BR131" s="363"/>
      <c r="BS131" s="363"/>
      <c r="BT131" s="363"/>
      <c r="BU131" s="363"/>
      <c r="BV131" s="363"/>
      <c r="BW131" s="363"/>
      <c r="BX131" s="363"/>
      <c r="BY131" s="363"/>
      <c r="BZ131" s="363"/>
      <c r="CA131" s="363"/>
      <c r="CB131" s="363"/>
      <c r="CC131" s="363"/>
      <c r="CD131" s="363"/>
      <c r="CE131" s="363"/>
    </row>
    <row r="132" spans="2:83" ht="14.25" customHeight="1">
      <c r="B132" s="363"/>
      <c r="C132" s="363"/>
      <c r="E132" s="353"/>
      <c r="F132" s="371" t="s">
        <v>274</v>
      </c>
      <c r="G132" s="372"/>
      <c r="H132" s="372"/>
      <c r="I132" s="372"/>
      <c r="J132" s="372"/>
      <c r="K132" s="372"/>
      <c r="L132" s="372"/>
      <c r="M132" s="372"/>
      <c r="N132" s="372"/>
      <c r="O132" s="373"/>
      <c r="P132" s="337"/>
      <c r="Q132" s="337"/>
      <c r="R132" s="337"/>
      <c r="S132" s="337"/>
      <c r="T132" s="337"/>
      <c r="U132" s="338"/>
      <c r="V132" s="337"/>
      <c r="W132" s="337"/>
      <c r="X132" s="337"/>
      <c r="Y132" s="337"/>
      <c r="Z132" s="337"/>
      <c r="AA132" s="337"/>
      <c r="AB132" s="340"/>
      <c r="AC132" s="338"/>
      <c r="AD132" s="337"/>
      <c r="AE132" s="339"/>
      <c r="AF132" s="554"/>
      <c r="AG132" s="555"/>
      <c r="AH132" s="555"/>
      <c r="AI132" s="555"/>
      <c r="AJ132" s="556"/>
      <c r="AK132" s="29"/>
      <c r="AL132" s="29"/>
      <c r="AM132" s="554"/>
      <c r="AN132" s="555"/>
      <c r="AO132" s="555"/>
      <c r="AP132" s="555"/>
      <c r="AQ132" s="556"/>
      <c r="AR132" s="29"/>
      <c r="AS132" s="391"/>
      <c r="AT132" s="557"/>
      <c r="AU132" s="558"/>
      <c r="AV132" s="558"/>
      <c r="AW132" s="558"/>
      <c r="AX132" s="559"/>
      <c r="AY132" s="364"/>
      <c r="AZ132" s="364"/>
      <c r="BA132" s="364"/>
      <c r="BB132" s="34"/>
      <c r="BE132" s="363"/>
      <c r="BF132" s="363"/>
      <c r="BG132" s="326"/>
      <c r="BH132" s="363"/>
      <c r="BI132" s="363"/>
      <c r="BJ132" s="363"/>
      <c r="BK132" s="363"/>
      <c r="BL132" s="363"/>
      <c r="BM132" s="363"/>
      <c r="BN132" s="363"/>
      <c r="BO132" s="363"/>
      <c r="BP132" s="363"/>
      <c r="BQ132" s="363"/>
      <c r="BR132" s="363"/>
      <c r="BS132" s="363"/>
      <c r="BT132" s="363"/>
      <c r="BU132" s="363"/>
      <c r="BV132" s="363"/>
      <c r="BW132" s="363"/>
      <c r="BX132" s="363"/>
      <c r="BY132" s="363"/>
      <c r="BZ132" s="363"/>
      <c r="CA132" s="363"/>
      <c r="CB132" s="363"/>
      <c r="CC132" s="363"/>
      <c r="CD132" s="363"/>
      <c r="CE132" s="363"/>
    </row>
    <row r="133" spans="2:83" ht="14.25" customHeight="1">
      <c r="B133" s="363"/>
      <c r="C133" s="363"/>
      <c r="E133" s="353"/>
      <c r="F133" s="371" t="s">
        <v>233</v>
      </c>
      <c r="G133" s="372"/>
      <c r="H133" s="372"/>
      <c r="I133" s="372"/>
      <c r="J133" s="372"/>
      <c r="K133" s="372"/>
      <c r="L133" s="372"/>
      <c r="M133" s="372"/>
      <c r="N133" s="372"/>
      <c r="O133" s="373"/>
      <c r="P133" s="337"/>
      <c r="Q133" s="337"/>
      <c r="R133" s="337"/>
      <c r="S133" s="337"/>
      <c r="T133" s="337"/>
      <c r="U133" s="338"/>
      <c r="V133" s="337"/>
      <c r="W133" s="337"/>
      <c r="X133" s="337"/>
      <c r="Y133" s="337"/>
      <c r="Z133" s="337"/>
      <c r="AA133" s="337"/>
      <c r="AB133" s="337"/>
      <c r="AC133" s="338"/>
      <c r="AD133" s="337"/>
      <c r="AE133" s="339"/>
      <c r="AF133" s="554"/>
      <c r="AG133" s="555"/>
      <c r="AH133" s="555"/>
      <c r="AI133" s="555"/>
      <c r="AJ133" s="556"/>
      <c r="AK133" s="29"/>
      <c r="AL133" s="29"/>
      <c r="AM133" s="554"/>
      <c r="AN133" s="555"/>
      <c r="AO133" s="555"/>
      <c r="AP133" s="555"/>
      <c r="AQ133" s="556"/>
      <c r="AR133" s="29"/>
      <c r="AS133" s="391"/>
      <c r="AT133" s="557"/>
      <c r="AU133" s="558"/>
      <c r="AV133" s="558"/>
      <c r="AW133" s="558"/>
      <c r="AX133" s="559"/>
      <c r="AY133" s="364"/>
      <c r="AZ133" s="364"/>
      <c r="BA133" s="364"/>
      <c r="BB133" s="34"/>
      <c r="BE133" s="363"/>
      <c r="BF133" s="363"/>
      <c r="BG133" s="326"/>
      <c r="BH133" s="363"/>
      <c r="BI133" s="363"/>
      <c r="BJ133" s="363"/>
      <c r="BK133" s="363"/>
      <c r="BL133" s="363"/>
      <c r="BM133" s="363"/>
      <c r="BN133" s="363"/>
      <c r="BO133" s="363"/>
      <c r="BP133" s="363"/>
      <c r="BQ133" s="363"/>
      <c r="BR133" s="363"/>
      <c r="BS133" s="363"/>
      <c r="BT133" s="363"/>
      <c r="BU133" s="363"/>
      <c r="BV133" s="363"/>
      <c r="BW133" s="363"/>
      <c r="BX133" s="363"/>
      <c r="BY133" s="363"/>
      <c r="BZ133" s="363"/>
      <c r="CA133" s="363"/>
      <c r="CB133" s="363"/>
      <c r="CC133" s="363"/>
      <c r="CD133" s="363"/>
      <c r="CE133" s="363"/>
    </row>
    <row r="134" spans="2:83" ht="14.25" customHeight="1">
      <c r="B134" s="363"/>
      <c r="C134" s="363"/>
      <c r="E134" s="374"/>
      <c r="F134" s="371" t="s">
        <v>234</v>
      </c>
      <c r="G134" s="372"/>
      <c r="H134" s="372"/>
      <c r="I134" s="372"/>
      <c r="J134" s="372"/>
      <c r="K134" s="372"/>
      <c r="L134" s="372"/>
      <c r="M134" s="372"/>
      <c r="N134" s="372"/>
      <c r="O134" s="373"/>
      <c r="P134" s="337"/>
      <c r="Q134" s="337"/>
      <c r="R134" s="337"/>
      <c r="S134" s="337"/>
      <c r="T134" s="337"/>
      <c r="U134" s="338"/>
      <c r="V134" s="337"/>
      <c r="W134" s="337"/>
      <c r="X134" s="337"/>
      <c r="Y134" s="337"/>
      <c r="Z134" s="337"/>
      <c r="AA134" s="337"/>
      <c r="AB134" s="337"/>
      <c r="AC134" s="338"/>
      <c r="AD134" s="337"/>
      <c r="AE134" s="339"/>
      <c r="AF134" s="554"/>
      <c r="AG134" s="555"/>
      <c r="AH134" s="555"/>
      <c r="AI134" s="555"/>
      <c r="AJ134" s="556"/>
      <c r="AK134" s="29"/>
      <c r="AL134" s="29"/>
      <c r="AM134" s="554"/>
      <c r="AN134" s="555"/>
      <c r="AO134" s="555"/>
      <c r="AP134" s="555"/>
      <c r="AQ134" s="556"/>
      <c r="AR134" s="29"/>
      <c r="AS134" s="391"/>
      <c r="AT134" s="557"/>
      <c r="AU134" s="558"/>
      <c r="AV134" s="558"/>
      <c r="AW134" s="558"/>
      <c r="AX134" s="559"/>
      <c r="AY134" s="364"/>
      <c r="AZ134" s="364"/>
      <c r="BA134" s="364"/>
      <c r="BB134" s="34"/>
      <c r="BE134" s="363"/>
      <c r="BF134" s="363"/>
      <c r="BG134" s="326"/>
      <c r="BH134" s="363"/>
      <c r="BI134" s="363"/>
      <c r="BJ134" s="363"/>
      <c r="BK134" s="363"/>
      <c r="BL134" s="363"/>
      <c r="BM134" s="363"/>
      <c r="BN134" s="363"/>
      <c r="BO134" s="363"/>
      <c r="BP134" s="363"/>
      <c r="BQ134" s="363"/>
      <c r="BR134" s="363"/>
      <c r="BS134" s="363"/>
      <c r="BT134" s="363"/>
      <c r="BU134" s="363"/>
      <c r="BV134" s="363"/>
      <c r="BW134" s="363"/>
      <c r="BX134" s="363"/>
      <c r="BY134" s="363"/>
      <c r="BZ134" s="363"/>
      <c r="CA134" s="363"/>
      <c r="CB134" s="363"/>
      <c r="CC134" s="363"/>
      <c r="CD134" s="363"/>
      <c r="CE134" s="363"/>
    </row>
    <row r="135" spans="2:83" ht="14.25" customHeight="1">
      <c r="B135" s="363"/>
      <c r="C135" s="363"/>
      <c r="E135" s="374"/>
      <c r="F135" s="371" t="s">
        <v>194</v>
      </c>
      <c r="G135" s="372"/>
      <c r="H135" s="372"/>
      <c r="I135" s="372"/>
      <c r="J135" s="372"/>
      <c r="K135" s="372"/>
      <c r="L135" s="372"/>
      <c r="M135" s="372"/>
      <c r="N135" s="372"/>
      <c r="O135" s="373"/>
      <c r="P135" s="337"/>
      <c r="Q135" s="337"/>
      <c r="R135" s="337"/>
      <c r="S135" s="337"/>
      <c r="T135" s="337"/>
      <c r="U135" s="338"/>
      <c r="V135" s="337"/>
      <c r="W135" s="337"/>
      <c r="X135" s="337"/>
      <c r="Y135" s="337"/>
      <c r="Z135" s="337"/>
      <c r="AA135" s="337"/>
      <c r="AB135" s="337"/>
      <c r="AC135" s="338"/>
      <c r="AD135" s="337"/>
      <c r="AE135" s="339"/>
      <c r="AF135" s="554"/>
      <c r="AG135" s="555"/>
      <c r="AH135" s="555"/>
      <c r="AI135" s="555"/>
      <c r="AJ135" s="556"/>
      <c r="AK135" s="29"/>
      <c r="AL135" s="29"/>
      <c r="AM135" s="554"/>
      <c r="AN135" s="555"/>
      <c r="AO135" s="555"/>
      <c r="AP135" s="555"/>
      <c r="AQ135" s="556"/>
      <c r="AR135" s="29"/>
      <c r="AS135" s="391"/>
      <c r="AT135" s="557"/>
      <c r="AU135" s="558"/>
      <c r="AV135" s="558"/>
      <c r="AW135" s="558"/>
      <c r="AX135" s="559"/>
      <c r="AY135" s="364"/>
      <c r="AZ135" s="364"/>
      <c r="BA135" s="364"/>
      <c r="BB135" s="34"/>
      <c r="BE135" s="363"/>
      <c r="BF135" s="363"/>
      <c r="BG135" s="326"/>
      <c r="BH135" s="363"/>
      <c r="BI135" s="363"/>
      <c r="BJ135" s="363"/>
      <c r="BK135" s="363"/>
      <c r="BL135" s="363"/>
      <c r="BM135" s="363"/>
      <c r="BN135" s="363"/>
      <c r="BO135" s="363"/>
      <c r="BP135" s="363"/>
      <c r="BQ135" s="363"/>
      <c r="BR135" s="363"/>
      <c r="BS135" s="363"/>
      <c r="BT135" s="363"/>
      <c r="BU135" s="363"/>
      <c r="BV135" s="363"/>
      <c r="BW135" s="363"/>
      <c r="BX135" s="363"/>
      <c r="BY135" s="363"/>
      <c r="BZ135" s="363"/>
      <c r="CA135" s="363"/>
      <c r="CB135" s="363"/>
      <c r="CC135" s="363"/>
      <c r="CD135" s="363"/>
      <c r="CE135" s="363"/>
    </row>
    <row r="136" spans="2:83" ht="14.25" customHeight="1">
      <c r="B136" s="363"/>
      <c r="C136" s="363"/>
      <c r="E136" s="374"/>
      <c r="F136" s="371" t="s">
        <v>236</v>
      </c>
      <c r="G136" s="375"/>
      <c r="H136" s="375"/>
      <c r="I136" s="375"/>
      <c r="J136" s="375"/>
      <c r="K136" s="375"/>
      <c r="L136" s="375"/>
      <c r="M136" s="375"/>
      <c r="N136" s="375"/>
      <c r="O136" s="376"/>
      <c r="P136" s="341"/>
      <c r="Q136" s="337"/>
      <c r="R136" s="337"/>
      <c r="S136" s="337"/>
      <c r="T136" s="337"/>
      <c r="U136" s="338"/>
      <c r="V136" s="337"/>
      <c r="W136" s="337"/>
      <c r="X136" s="337"/>
      <c r="Y136" s="337"/>
      <c r="Z136" s="337"/>
      <c r="AA136" s="337"/>
      <c r="AB136" s="337"/>
      <c r="AC136" s="338"/>
      <c r="AD136" s="337"/>
      <c r="AE136" s="339"/>
      <c r="AF136" s="554"/>
      <c r="AG136" s="555"/>
      <c r="AH136" s="555"/>
      <c r="AI136" s="555"/>
      <c r="AJ136" s="556"/>
      <c r="AK136" s="29"/>
      <c r="AL136" s="29"/>
      <c r="AM136" s="554"/>
      <c r="AN136" s="555"/>
      <c r="AO136" s="555"/>
      <c r="AP136" s="555"/>
      <c r="AQ136" s="556"/>
      <c r="AR136" s="29"/>
      <c r="AS136" s="391"/>
      <c r="AT136" s="557"/>
      <c r="AU136" s="558"/>
      <c r="AV136" s="558"/>
      <c r="AW136" s="558"/>
      <c r="AX136" s="559"/>
      <c r="AY136" s="364"/>
      <c r="AZ136" s="364"/>
      <c r="BA136" s="364"/>
      <c r="BB136" s="34"/>
      <c r="BE136" s="363"/>
      <c r="BF136" s="363"/>
      <c r="BG136" s="326"/>
      <c r="BH136" s="363"/>
      <c r="BI136" s="363"/>
      <c r="BJ136" s="363"/>
      <c r="BK136" s="363"/>
      <c r="BL136" s="363"/>
      <c r="BM136" s="363"/>
      <c r="BN136" s="363"/>
      <c r="BO136" s="363"/>
      <c r="BP136" s="363"/>
      <c r="BQ136" s="363"/>
      <c r="BR136" s="363"/>
      <c r="BS136" s="363"/>
      <c r="BT136" s="363"/>
      <c r="BU136" s="363"/>
      <c r="BV136" s="363"/>
      <c r="BW136" s="363"/>
      <c r="BX136" s="363"/>
      <c r="BY136" s="363"/>
      <c r="BZ136" s="363"/>
      <c r="CA136" s="363"/>
      <c r="CB136" s="363"/>
      <c r="CC136" s="363"/>
      <c r="CD136" s="363"/>
      <c r="CE136" s="363"/>
    </row>
    <row r="137" spans="2:83" ht="14.25" customHeight="1">
      <c r="B137" s="363"/>
      <c r="C137" s="363"/>
      <c r="E137" s="363"/>
      <c r="F137" s="371" t="s">
        <v>260</v>
      </c>
      <c r="G137" s="372"/>
      <c r="H137" s="372"/>
      <c r="I137" s="372"/>
      <c r="J137" s="372"/>
      <c r="K137" s="372"/>
      <c r="L137" s="372"/>
      <c r="M137" s="372"/>
      <c r="N137" s="372"/>
      <c r="O137" s="373"/>
      <c r="P137" s="337"/>
      <c r="Q137" s="337"/>
      <c r="R137" s="337"/>
      <c r="S137" s="337"/>
      <c r="T137" s="337"/>
      <c r="U137" s="338"/>
      <c r="V137" s="337"/>
      <c r="W137" s="337"/>
      <c r="X137" s="337"/>
      <c r="Y137" s="337"/>
      <c r="Z137" s="337"/>
      <c r="AA137" s="337"/>
      <c r="AB137" s="337"/>
      <c r="AC137" s="338"/>
      <c r="AD137" s="337"/>
      <c r="AE137" s="339"/>
      <c r="AF137" s="563">
        <f>AF132-AF133-AF134-AF136</f>
        <v>0</v>
      </c>
      <c r="AG137" s="564"/>
      <c r="AH137" s="564"/>
      <c r="AI137" s="564"/>
      <c r="AJ137" s="565"/>
      <c r="AK137" s="29"/>
      <c r="AL137" s="29"/>
      <c r="AM137" s="563">
        <f>AM132-AM133-AM134-AM136</f>
        <v>0</v>
      </c>
      <c r="AN137" s="564"/>
      <c r="AO137" s="564"/>
      <c r="AP137" s="564"/>
      <c r="AQ137" s="565"/>
      <c r="AR137" s="29"/>
      <c r="AS137" s="391"/>
      <c r="AT137" s="563">
        <f>AT132-AT133-AT134-AT136</f>
        <v>0</v>
      </c>
      <c r="AU137" s="564"/>
      <c r="AV137" s="564"/>
      <c r="AW137" s="564"/>
      <c r="AX137" s="565"/>
      <c r="AY137" s="364"/>
      <c r="AZ137" s="364"/>
      <c r="BA137" s="364"/>
      <c r="BB137" s="34"/>
      <c r="BE137" s="363"/>
      <c r="BF137" s="363"/>
      <c r="BG137" s="326"/>
      <c r="BH137" s="363"/>
      <c r="BI137" s="363"/>
      <c r="BJ137" s="363"/>
      <c r="BK137" s="363"/>
      <c r="BL137" s="363"/>
      <c r="BM137" s="363"/>
      <c r="BN137" s="363"/>
      <c r="BO137" s="363"/>
      <c r="BP137" s="363"/>
      <c r="BQ137" s="363"/>
      <c r="BR137" s="363"/>
      <c r="BS137" s="363"/>
      <c r="BT137" s="363"/>
      <c r="BU137" s="363"/>
      <c r="BV137" s="363"/>
      <c r="BW137" s="363"/>
      <c r="BX137" s="363"/>
      <c r="BY137" s="363"/>
      <c r="BZ137" s="363"/>
      <c r="CA137" s="363"/>
      <c r="CB137" s="363"/>
      <c r="CC137" s="363"/>
      <c r="CD137" s="363"/>
      <c r="CE137" s="363"/>
    </row>
    <row r="138" spans="2:83" ht="14.25" customHeight="1">
      <c r="B138" s="363"/>
      <c r="C138" s="363"/>
      <c r="E138" s="363"/>
      <c r="F138" s="371" t="s">
        <v>235</v>
      </c>
      <c r="G138" s="372"/>
      <c r="H138" s="372"/>
      <c r="I138" s="372"/>
      <c r="J138" s="372"/>
      <c r="K138" s="372"/>
      <c r="L138" s="372"/>
      <c r="M138" s="372"/>
      <c r="N138" s="372"/>
      <c r="O138" s="373"/>
      <c r="P138" s="337"/>
      <c r="Q138" s="337"/>
      <c r="R138" s="337"/>
      <c r="S138" s="337"/>
      <c r="T138" s="337"/>
      <c r="U138" s="338"/>
      <c r="V138" s="337"/>
      <c r="W138" s="337"/>
      <c r="X138" s="337"/>
      <c r="Y138" s="337"/>
      <c r="Z138" s="337"/>
      <c r="AA138" s="337"/>
      <c r="AB138" s="337"/>
      <c r="AC138" s="338"/>
      <c r="AD138" s="337"/>
      <c r="AE138" s="339"/>
      <c r="AF138" s="557"/>
      <c r="AG138" s="558"/>
      <c r="AH138" s="558"/>
      <c r="AI138" s="558"/>
      <c r="AJ138" s="559"/>
      <c r="AK138" s="29"/>
      <c r="AL138" s="29"/>
      <c r="AM138" s="557"/>
      <c r="AN138" s="558"/>
      <c r="AO138" s="558"/>
      <c r="AP138" s="558"/>
      <c r="AQ138" s="559"/>
      <c r="AR138" s="29"/>
      <c r="AS138" s="391"/>
      <c r="AT138" s="557"/>
      <c r="AU138" s="558"/>
      <c r="AV138" s="558"/>
      <c r="AW138" s="558"/>
      <c r="AX138" s="559"/>
      <c r="AY138" s="364"/>
      <c r="AZ138" s="364"/>
      <c r="BA138" s="364"/>
      <c r="BB138" s="34"/>
      <c r="BE138" s="363"/>
      <c r="BF138" s="363"/>
      <c r="BG138" s="326"/>
      <c r="BH138" s="363"/>
      <c r="BI138" s="363"/>
      <c r="BJ138" s="363"/>
      <c r="BK138" s="363"/>
      <c r="BL138" s="363"/>
      <c r="BM138" s="363"/>
      <c r="BN138" s="363"/>
      <c r="BO138" s="363"/>
      <c r="BP138" s="363"/>
      <c r="BQ138" s="363"/>
      <c r="BR138" s="363"/>
      <c r="BS138" s="363"/>
      <c r="BT138" s="363"/>
      <c r="BU138" s="363"/>
      <c r="BV138" s="363"/>
      <c r="BW138" s="363"/>
      <c r="BX138" s="363"/>
      <c r="BY138" s="363"/>
      <c r="BZ138" s="363"/>
      <c r="CA138" s="363"/>
      <c r="CB138" s="363"/>
      <c r="CC138" s="363"/>
      <c r="CD138" s="363"/>
      <c r="CE138" s="363"/>
    </row>
    <row r="139" spans="2:83" ht="14.25" customHeight="1">
      <c r="B139" s="363"/>
      <c r="C139" s="363"/>
      <c r="E139" s="363"/>
      <c r="F139" s="371" t="s">
        <v>237</v>
      </c>
      <c r="G139" s="372"/>
      <c r="H139" s="372"/>
      <c r="I139" s="372"/>
      <c r="J139" s="372"/>
      <c r="K139" s="372"/>
      <c r="L139" s="372"/>
      <c r="M139" s="372"/>
      <c r="N139" s="372"/>
      <c r="O139" s="373"/>
      <c r="P139" s="337"/>
      <c r="Q139" s="337"/>
      <c r="R139" s="337"/>
      <c r="S139" s="337"/>
      <c r="T139" s="337"/>
      <c r="U139" s="338"/>
      <c r="V139" s="337"/>
      <c r="W139" s="337"/>
      <c r="X139" s="337"/>
      <c r="Y139" s="337"/>
      <c r="Z139" s="337"/>
      <c r="AA139" s="337"/>
      <c r="AB139" s="337"/>
      <c r="AC139" s="338"/>
      <c r="AD139" s="337"/>
      <c r="AE139" s="339"/>
      <c r="AF139" s="557"/>
      <c r="AG139" s="558"/>
      <c r="AH139" s="558"/>
      <c r="AI139" s="558"/>
      <c r="AJ139" s="559"/>
      <c r="AK139" s="29"/>
      <c r="AL139" s="29"/>
      <c r="AM139" s="557"/>
      <c r="AN139" s="558"/>
      <c r="AO139" s="558"/>
      <c r="AP139" s="558"/>
      <c r="AQ139" s="559"/>
      <c r="AR139" s="29"/>
      <c r="AS139" s="391"/>
      <c r="AT139" s="557"/>
      <c r="AU139" s="558"/>
      <c r="AV139" s="558"/>
      <c r="AW139" s="558"/>
      <c r="AX139" s="559"/>
      <c r="AY139" s="364"/>
      <c r="AZ139" s="364"/>
      <c r="BA139" s="364"/>
      <c r="BB139" s="34"/>
      <c r="BE139" s="363"/>
      <c r="BF139" s="363"/>
      <c r="BG139" s="326"/>
      <c r="BH139" s="363"/>
      <c r="BI139" s="363"/>
      <c r="BJ139" s="363"/>
      <c r="BK139" s="363"/>
      <c r="BL139" s="363"/>
      <c r="BM139" s="363"/>
      <c r="BN139" s="363"/>
      <c r="BO139" s="363"/>
      <c r="BP139" s="363"/>
      <c r="BQ139" s="363"/>
      <c r="BR139" s="363"/>
      <c r="BS139" s="363"/>
      <c r="BT139" s="363"/>
      <c r="BU139" s="363"/>
      <c r="BV139" s="363"/>
      <c r="BW139" s="363"/>
      <c r="BX139" s="363"/>
      <c r="BY139" s="363"/>
      <c r="BZ139" s="363"/>
      <c r="CA139" s="363"/>
      <c r="CB139" s="363"/>
      <c r="CC139" s="363"/>
      <c r="CD139" s="363"/>
      <c r="CE139" s="363"/>
    </row>
    <row r="140" spans="2:83" ht="14.25" customHeight="1">
      <c r="B140" s="363"/>
      <c r="C140" s="363"/>
      <c r="E140" s="363"/>
      <c r="F140" s="377" t="s">
        <v>195</v>
      </c>
      <c r="G140" s="375"/>
      <c r="H140" s="375"/>
      <c r="I140" s="375"/>
      <c r="J140" s="375"/>
      <c r="K140" s="375"/>
      <c r="L140" s="375"/>
      <c r="M140" s="375"/>
      <c r="N140" s="375"/>
      <c r="O140" s="376"/>
      <c r="P140" s="341"/>
      <c r="Q140" s="341"/>
      <c r="R140" s="337"/>
      <c r="S140" s="337"/>
      <c r="T140" s="337"/>
      <c r="U140" s="338"/>
      <c r="V140" s="337"/>
      <c r="W140" s="337"/>
      <c r="X140" s="337"/>
      <c r="Y140" s="337"/>
      <c r="Z140" s="337"/>
      <c r="AA140" s="337"/>
      <c r="AB140" s="337"/>
      <c r="AC140" s="338"/>
      <c r="AD140" s="337"/>
      <c r="AE140" s="339"/>
      <c r="AF140" s="557"/>
      <c r="AG140" s="558"/>
      <c r="AH140" s="558"/>
      <c r="AI140" s="558"/>
      <c r="AJ140" s="559"/>
      <c r="AK140" s="29"/>
      <c r="AL140" s="29"/>
      <c r="AM140" s="557"/>
      <c r="AN140" s="558"/>
      <c r="AO140" s="558"/>
      <c r="AP140" s="558"/>
      <c r="AQ140" s="559"/>
      <c r="AR140" s="29"/>
      <c r="AS140" s="391"/>
      <c r="AT140" s="557"/>
      <c r="AU140" s="558"/>
      <c r="AV140" s="558"/>
      <c r="AW140" s="558"/>
      <c r="AX140" s="559"/>
      <c r="AY140" s="364"/>
      <c r="AZ140" s="364"/>
      <c r="BA140" s="364"/>
      <c r="BB140" s="34"/>
      <c r="BE140" s="363"/>
      <c r="BF140" s="363"/>
      <c r="BG140" s="326"/>
      <c r="BH140" s="363"/>
      <c r="BI140" s="363"/>
      <c r="BJ140" s="363"/>
      <c r="BK140" s="363"/>
      <c r="BL140" s="363"/>
      <c r="BM140" s="363"/>
      <c r="BN140" s="363"/>
      <c r="BO140" s="363"/>
      <c r="BP140" s="363"/>
      <c r="BQ140" s="363"/>
      <c r="BR140" s="363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  <c r="CC140" s="363"/>
      <c r="CD140" s="363"/>
      <c r="CE140" s="363"/>
    </row>
    <row r="141" spans="1:83" ht="14.25" customHeight="1">
      <c r="A141" s="326"/>
      <c r="B141" s="378"/>
      <c r="C141" s="29"/>
      <c r="D141" s="363"/>
      <c r="E141" s="363"/>
      <c r="F141" s="379"/>
      <c r="G141" s="380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327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381"/>
      <c r="AZ141" s="381"/>
      <c r="BA141" s="381"/>
      <c r="BB141" s="70"/>
      <c r="BE141" s="363"/>
      <c r="BF141" s="363"/>
      <c r="BG141" s="326"/>
      <c r="BH141" s="363"/>
      <c r="BI141" s="363"/>
      <c r="BJ141" s="363"/>
      <c r="BK141" s="363"/>
      <c r="BL141" s="363"/>
      <c r="BM141" s="363"/>
      <c r="BN141" s="363"/>
      <c r="BO141" s="363"/>
      <c r="BP141" s="363"/>
      <c r="BQ141" s="363"/>
      <c r="BR141" s="363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  <c r="CC141" s="363"/>
      <c r="CD141" s="363"/>
      <c r="CE141" s="363"/>
    </row>
    <row r="142" spans="1:83" ht="14.25" customHeight="1">
      <c r="A142" s="326"/>
      <c r="B142" s="378"/>
      <c r="C142" s="29"/>
      <c r="D142" s="382" t="s">
        <v>272</v>
      </c>
      <c r="E142" s="392"/>
      <c r="F142" s="382" t="s">
        <v>278</v>
      </c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63"/>
      <c r="W142" s="363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83"/>
      <c r="AH142" s="328"/>
      <c r="AI142" s="328"/>
      <c r="AJ142" s="328"/>
      <c r="AK142" s="328"/>
      <c r="AL142" s="315"/>
      <c r="AM142" s="383"/>
      <c r="AN142" s="328"/>
      <c r="AO142" s="328"/>
      <c r="AP142" s="328"/>
      <c r="AQ142" s="328"/>
      <c r="AR142" s="315"/>
      <c r="AS142" s="383"/>
      <c r="AT142" s="328"/>
      <c r="AU142" s="328"/>
      <c r="AV142" s="328"/>
      <c r="AW142" s="328"/>
      <c r="AX142" s="315"/>
      <c r="AY142" s="331"/>
      <c r="AZ142" s="331"/>
      <c r="BA142" s="331"/>
      <c r="BB142" s="331"/>
      <c r="BC142" s="331"/>
      <c r="BD142" s="331"/>
      <c r="BE142" s="363"/>
      <c r="BF142" s="363"/>
      <c r="BG142" s="326"/>
      <c r="BH142" s="363"/>
      <c r="BI142" s="363"/>
      <c r="BJ142" s="363"/>
      <c r="BK142" s="363"/>
      <c r="BL142" s="363"/>
      <c r="BM142" s="363"/>
      <c r="BN142" s="363"/>
      <c r="BO142" s="363"/>
      <c r="BP142" s="363"/>
      <c r="BQ142" s="363"/>
      <c r="BR142" s="363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  <c r="CC142" s="363"/>
      <c r="CD142" s="363"/>
      <c r="CE142" s="363"/>
    </row>
    <row r="143" spans="1:83" ht="4.5" customHeight="1">
      <c r="A143" s="331"/>
      <c r="B143" s="331"/>
      <c r="C143" s="29"/>
      <c r="D143" s="363"/>
      <c r="E143" s="363"/>
      <c r="F143" s="363"/>
      <c r="G143" s="363"/>
      <c r="I143" s="384"/>
      <c r="J143" s="331"/>
      <c r="K143" s="363"/>
      <c r="M143" s="363"/>
      <c r="N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83"/>
      <c r="AH143" s="328"/>
      <c r="AI143" s="328"/>
      <c r="AJ143" s="328"/>
      <c r="AK143" s="328"/>
      <c r="AL143" s="315"/>
      <c r="AM143" s="383"/>
      <c r="AN143" s="328"/>
      <c r="AO143" s="328"/>
      <c r="AP143" s="328"/>
      <c r="AQ143" s="328"/>
      <c r="AR143" s="315"/>
      <c r="AS143" s="383"/>
      <c r="AT143" s="328"/>
      <c r="AU143" s="328"/>
      <c r="AV143" s="328"/>
      <c r="AW143" s="328"/>
      <c r="AX143" s="315"/>
      <c r="AY143" s="331"/>
      <c r="AZ143" s="331"/>
      <c r="BA143" s="331"/>
      <c r="BB143" s="331"/>
      <c r="BC143" s="331"/>
      <c r="BD143" s="331"/>
      <c r="BE143" s="363"/>
      <c r="BF143" s="363"/>
      <c r="BG143" s="326"/>
      <c r="BH143" s="363"/>
      <c r="BI143" s="363"/>
      <c r="BJ143" s="363"/>
      <c r="BK143" s="363"/>
      <c r="BL143" s="363"/>
      <c r="BM143" s="363"/>
      <c r="BN143" s="363"/>
      <c r="BO143" s="363"/>
      <c r="BP143" s="363"/>
      <c r="BQ143" s="363"/>
      <c r="BR143" s="363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  <c r="CC143" s="363"/>
      <c r="CD143" s="363"/>
      <c r="CE143" s="363"/>
    </row>
    <row r="144" spans="1:83" ht="14.25" customHeight="1">
      <c r="A144" s="331"/>
      <c r="B144" s="331"/>
      <c r="C144" s="29"/>
      <c r="D144" s="312" t="s">
        <v>218</v>
      </c>
      <c r="E144" s="329"/>
      <c r="F144" s="329"/>
      <c r="G144" s="329"/>
      <c r="H144" s="330"/>
      <c r="I144" s="312"/>
      <c r="J144" s="329"/>
      <c r="K144" s="329"/>
      <c r="L144" s="329"/>
      <c r="M144" s="330"/>
      <c r="N144" s="312"/>
      <c r="O144" s="329"/>
      <c r="P144" s="329"/>
      <c r="Q144" s="329"/>
      <c r="R144" s="330"/>
      <c r="S144" s="312"/>
      <c r="T144" s="329"/>
      <c r="U144" s="329"/>
      <c r="V144" s="329"/>
      <c r="W144" s="330"/>
      <c r="X144" s="312"/>
      <c r="Y144" s="329"/>
      <c r="Z144" s="329"/>
      <c r="AA144" s="329"/>
      <c r="AB144" s="330"/>
      <c r="AC144" s="312"/>
      <c r="AD144" s="329"/>
      <c r="AE144" s="329"/>
      <c r="AF144" s="329"/>
      <c r="AG144" s="548">
        <v>2007</v>
      </c>
      <c r="AH144" s="549"/>
      <c r="AI144" s="549"/>
      <c r="AJ144" s="549"/>
      <c r="AK144" s="550"/>
      <c r="AL144" s="331"/>
      <c r="AM144" s="548">
        <v>2008</v>
      </c>
      <c r="AN144" s="549"/>
      <c r="AO144" s="549"/>
      <c r="AP144" s="549"/>
      <c r="AQ144" s="550"/>
      <c r="AR144" s="331"/>
      <c r="AS144" s="548">
        <v>2009</v>
      </c>
      <c r="AT144" s="549"/>
      <c r="AU144" s="549"/>
      <c r="AV144" s="549"/>
      <c r="AW144" s="550"/>
      <c r="AX144" s="315"/>
      <c r="AY144" s="331"/>
      <c r="AZ144" s="331"/>
      <c r="BA144" s="331"/>
      <c r="BB144" s="331"/>
      <c r="BC144" s="331"/>
      <c r="BD144" s="331"/>
      <c r="BE144" s="363"/>
      <c r="BF144" s="363"/>
      <c r="BG144" s="326"/>
      <c r="BH144" s="363"/>
      <c r="BI144" s="363"/>
      <c r="BJ144" s="363"/>
      <c r="BK144" s="363"/>
      <c r="BL144" s="363"/>
      <c r="BM144" s="363"/>
      <c r="BN144" s="363"/>
      <c r="BO144" s="363"/>
      <c r="BP144" s="363"/>
      <c r="BQ144" s="363"/>
      <c r="BR144" s="363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  <c r="CC144" s="363"/>
      <c r="CD144" s="363"/>
      <c r="CE144" s="363"/>
    </row>
    <row r="145" spans="1:83" ht="14.25" customHeight="1">
      <c r="A145" s="331"/>
      <c r="B145" s="331"/>
      <c r="C145" s="29"/>
      <c r="D145" s="223" t="s">
        <v>261</v>
      </c>
      <c r="E145" s="224"/>
      <c r="F145" s="224"/>
      <c r="G145" s="224"/>
      <c r="H145" s="385"/>
      <c r="I145" s="386"/>
      <c r="J145" s="387"/>
      <c r="K145" s="224"/>
      <c r="L145" s="385"/>
      <c r="M145" s="224"/>
      <c r="N145" s="387"/>
      <c r="O145" s="385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8"/>
      <c r="AG145" s="566" t="e">
        <f>+AP114/SUM(AP114:AP117)</f>
        <v>#DIV/0!</v>
      </c>
      <c r="AH145" s="567"/>
      <c r="AI145" s="567"/>
      <c r="AJ145" s="567"/>
      <c r="AK145" s="568"/>
      <c r="AL145" s="315"/>
      <c r="AM145" s="566" t="e">
        <f>+AV114/SUM(AV114:AV117)</f>
        <v>#DIV/0!</v>
      </c>
      <c r="AN145" s="567"/>
      <c r="AO145" s="567"/>
      <c r="AP145" s="567"/>
      <c r="AQ145" s="568"/>
      <c r="AR145" s="315"/>
      <c r="AS145" s="566" t="e">
        <f>+BB114/SUM(BB114:BB117)</f>
        <v>#DIV/0!</v>
      </c>
      <c r="AT145" s="567"/>
      <c r="AU145" s="567"/>
      <c r="AV145" s="567"/>
      <c r="AW145" s="568"/>
      <c r="AX145" s="315"/>
      <c r="AY145" s="331"/>
      <c r="AZ145" s="331"/>
      <c r="BA145" s="331"/>
      <c r="BB145" s="331"/>
      <c r="BC145" s="331"/>
      <c r="BD145" s="331"/>
      <c r="BE145" s="363"/>
      <c r="BF145" s="363"/>
      <c r="BG145" s="326"/>
      <c r="BH145" s="363"/>
      <c r="BI145" s="363"/>
      <c r="BJ145" s="363"/>
      <c r="BK145" s="363"/>
      <c r="BL145" s="363"/>
      <c r="BM145" s="363"/>
      <c r="BN145" s="363"/>
      <c r="BO145" s="363"/>
      <c r="BP145" s="363"/>
      <c r="BQ145" s="363"/>
      <c r="BR145" s="363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  <c r="CC145" s="363"/>
      <c r="CD145" s="363"/>
      <c r="CE145" s="363"/>
    </row>
    <row r="146" spans="1:83" ht="14.25" customHeight="1">
      <c r="A146" s="331"/>
      <c r="B146" s="331"/>
      <c r="C146" s="29"/>
      <c r="D146" s="223" t="s">
        <v>262</v>
      </c>
      <c r="E146" s="224"/>
      <c r="F146" s="224"/>
      <c r="G146" s="224"/>
      <c r="H146" s="385"/>
      <c r="I146" s="386"/>
      <c r="J146" s="387"/>
      <c r="K146" s="224"/>
      <c r="L146" s="385"/>
      <c r="M146" s="224"/>
      <c r="N146" s="387"/>
      <c r="O146" s="385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8"/>
      <c r="AG146" s="566" t="e">
        <f>+(SUM(AP114:AP117)-L116-L117)/(L114+L115)</f>
        <v>#DIV/0!</v>
      </c>
      <c r="AH146" s="567"/>
      <c r="AI146" s="567"/>
      <c r="AJ146" s="567"/>
      <c r="AK146" s="568"/>
      <c r="AL146" s="315"/>
      <c r="AM146" s="566" t="e">
        <f>+(SUM(AV114:AV117)-S116-S117)/(S114+S115)</f>
        <v>#DIV/0!</v>
      </c>
      <c r="AN146" s="567"/>
      <c r="AO146" s="567"/>
      <c r="AP146" s="567"/>
      <c r="AQ146" s="568"/>
      <c r="AR146" s="315"/>
      <c r="AS146" s="566" t="e">
        <f>+(SUM(BB114:BB117)-Z116-Z117)/(Z114+Z115)</f>
        <v>#DIV/0!</v>
      </c>
      <c r="AT146" s="567"/>
      <c r="AU146" s="567"/>
      <c r="AV146" s="567"/>
      <c r="AW146" s="568"/>
      <c r="AX146" s="315"/>
      <c r="AY146" s="331"/>
      <c r="AZ146" s="331"/>
      <c r="BA146" s="331"/>
      <c r="BB146" s="331"/>
      <c r="BC146" s="331"/>
      <c r="BD146" s="331"/>
      <c r="BE146" s="363"/>
      <c r="BF146" s="363"/>
      <c r="BG146" s="326"/>
      <c r="BH146" s="363"/>
      <c r="BI146" s="363"/>
      <c r="BJ146" s="363"/>
      <c r="BK146" s="363"/>
      <c r="BL146" s="363"/>
      <c r="BM146" s="363"/>
      <c r="BN146" s="363"/>
      <c r="BO146" s="363"/>
      <c r="BP146" s="363"/>
      <c r="BQ146" s="363"/>
      <c r="BR146" s="363"/>
      <c r="BS146" s="363"/>
      <c r="BT146" s="363"/>
      <c r="BU146" s="363"/>
      <c r="BV146" s="363"/>
      <c r="BW146" s="363"/>
      <c r="BX146" s="363"/>
      <c r="BY146" s="363"/>
      <c r="BZ146" s="363"/>
      <c r="CA146" s="363"/>
      <c r="CB146" s="363"/>
      <c r="CC146" s="363"/>
      <c r="CD146" s="363"/>
      <c r="CE146" s="363"/>
    </row>
    <row r="147" spans="1:83" ht="14.25" customHeight="1">
      <c r="A147" s="331"/>
      <c r="B147" s="331"/>
      <c r="C147" s="29"/>
      <c r="D147" s="223" t="s">
        <v>263</v>
      </c>
      <c r="E147" s="224"/>
      <c r="F147" s="224"/>
      <c r="G147" s="224"/>
      <c r="H147" s="385"/>
      <c r="I147" s="386"/>
      <c r="J147" s="387"/>
      <c r="K147" s="224"/>
      <c r="L147" s="385"/>
      <c r="M147" s="224"/>
      <c r="N147" s="387"/>
      <c r="O147" s="385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8"/>
      <c r="AG147" s="563">
        <f>+SUM(AP114:AP117)+AP118+AP119+AP120-SUM(L114:L117)</f>
        <v>0</v>
      </c>
      <c r="AH147" s="564"/>
      <c r="AI147" s="564"/>
      <c r="AJ147" s="564"/>
      <c r="AK147" s="565"/>
      <c r="AL147" s="315"/>
      <c r="AM147" s="563">
        <f>+SUM(AV114:AV117)+AV118+AV119+AV120-SUM(S114:S117)</f>
        <v>0</v>
      </c>
      <c r="AN147" s="564"/>
      <c r="AO147" s="564"/>
      <c r="AP147" s="564"/>
      <c r="AQ147" s="565"/>
      <c r="AR147" s="315"/>
      <c r="AS147" s="563">
        <f>+SUM(BB114:BB117)+BB118+BB119+BB120-SUM(Z114:Z117)</f>
        <v>0</v>
      </c>
      <c r="AT147" s="564"/>
      <c r="AU147" s="564"/>
      <c r="AV147" s="564"/>
      <c r="AW147" s="565"/>
      <c r="AX147" s="315"/>
      <c r="AY147" s="331"/>
      <c r="AZ147" s="331"/>
      <c r="BA147" s="331"/>
      <c r="BB147" s="331"/>
      <c r="BC147" s="331"/>
      <c r="BD147" s="331"/>
      <c r="BE147" s="363"/>
      <c r="BF147" s="363"/>
      <c r="BG147" s="326"/>
      <c r="BH147" s="363"/>
      <c r="BI147" s="363"/>
      <c r="BJ147" s="363"/>
      <c r="BK147" s="363"/>
      <c r="BL147" s="363"/>
      <c r="BM147" s="363"/>
      <c r="BN147" s="363"/>
      <c r="BO147" s="363"/>
      <c r="BP147" s="363"/>
      <c r="BQ147" s="363"/>
      <c r="BR147" s="363"/>
      <c r="BS147" s="363"/>
      <c r="BT147" s="363"/>
      <c r="BU147" s="363"/>
      <c r="BV147" s="363"/>
      <c r="BW147" s="363"/>
      <c r="BX147" s="363"/>
      <c r="BY147" s="363"/>
      <c r="BZ147" s="363"/>
      <c r="CA147" s="363"/>
      <c r="CB147" s="363"/>
      <c r="CC147" s="363"/>
      <c r="CD147" s="363"/>
      <c r="CE147" s="363"/>
    </row>
    <row r="148" spans="1:83" ht="14.25" customHeight="1">
      <c r="A148" s="331"/>
      <c r="B148" s="331"/>
      <c r="C148" s="29"/>
      <c r="D148" s="223" t="s">
        <v>264</v>
      </c>
      <c r="E148" s="224"/>
      <c r="F148" s="224"/>
      <c r="G148" s="224"/>
      <c r="H148" s="385"/>
      <c r="I148" s="386"/>
      <c r="J148" s="387"/>
      <c r="K148" s="224"/>
      <c r="L148" s="385"/>
      <c r="M148" s="224"/>
      <c r="N148" s="387"/>
      <c r="O148" s="385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8"/>
      <c r="AG148" s="563">
        <f>+AG147-(L122-AP123)</f>
        <v>0</v>
      </c>
      <c r="AH148" s="564"/>
      <c r="AI148" s="564"/>
      <c r="AJ148" s="564"/>
      <c r="AK148" s="565"/>
      <c r="AL148" s="315"/>
      <c r="AM148" s="563">
        <f>+AM147-(S122-AV123)</f>
        <v>0</v>
      </c>
      <c r="AN148" s="564"/>
      <c r="AO148" s="564"/>
      <c r="AP148" s="564"/>
      <c r="AQ148" s="565"/>
      <c r="AR148" s="315"/>
      <c r="AS148" s="563">
        <f>+AS147-(Z122-BB123)</f>
        <v>0</v>
      </c>
      <c r="AT148" s="564"/>
      <c r="AU148" s="564"/>
      <c r="AV148" s="564"/>
      <c r="AW148" s="565"/>
      <c r="AX148" s="315"/>
      <c r="AY148" s="331"/>
      <c r="AZ148" s="331"/>
      <c r="BA148" s="331"/>
      <c r="BB148" s="331"/>
      <c r="BC148" s="331"/>
      <c r="BD148" s="331"/>
      <c r="BE148" s="363"/>
      <c r="BF148" s="363"/>
      <c r="BG148" s="326"/>
      <c r="BH148" s="363"/>
      <c r="BI148" s="363"/>
      <c r="BJ148" s="363"/>
      <c r="BK148" s="363"/>
      <c r="BL148" s="363"/>
      <c r="BM148" s="363"/>
      <c r="BN148" s="363"/>
      <c r="BO148" s="363"/>
      <c r="BP148" s="363"/>
      <c r="BQ148" s="363"/>
      <c r="BR148" s="363"/>
      <c r="BS148" s="363"/>
      <c r="BT148" s="363"/>
      <c r="BU148" s="363"/>
      <c r="BV148" s="363"/>
      <c r="BW148" s="363"/>
      <c r="BX148" s="363"/>
      <c r="BY148" s="363"/>
      <c r="BZ148" s="363"/>
      <c r="CA148" s="363"/>
      <c r="CB148" s="363"/>
      <c r="CC148" s="363"/>
      <c r="CD148" s="363"/>
      <c r="CE148" s="363"/>
    </row>
    <row r="149" spans="1:83" ht="14.25" customHeight="1">
      <c r="A149" s="331"/>
      <c r="B149" s="331"/>
      <c r="C149" s="29"/>
      <c r="D149" s="223" t="s">
        <v>265</v>
      </c>
      <c r="E149" s="224"/>
      <c r="F149" s="224"/>
      <c r="G149" s="224"/>
      <c r="H149" s="385"/>
      <c r="I149" s="386"/>
      <c r="J149" s="387"/>
      <c r="K149" s="224"/>
      <c r="L149" s="385"/>
      <c r="M149" s="224"/>
      <c r="N149" s="387"/>
      <c r="O149" s="385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8"/>
      <c r="AG149" s="563" t="e">
        <f>+AG148/AF130*360</f>
        <v>#DIV/0!</v>
      </c>
      <c r="AH149" s="564"/>
      <c r="AI149" s="564"/>
      <c r="AJ149" s="564"/>
      <c r="AK149" s="565"/>
      <c r="AL149" s="315"/>
      <c r="AM149" s="563" t="e">
        <f>+AM148/AM131*360</f>
        <v>#DIV/0!</v>
      </c>
      <c r="AN149" s="564"/>
      <c r="AO149" s="564"/>
      <c r="AP149" s="564"/>
      <c r="AQ149" s="565"/>
      <c r="AR149" s="315"/>
      <c r="AS149" s="563" t="e">
        <f>+AS148/AT131*360</f>
        <v>#DIV/0!</v>
      </c>
      <c r="AT149" s="564"/>
      <c r="AU149" s="564"/>
      <c r="AV149" s="564"/>
      <c r="AW149" s="565"/>
      <c r="AX149" s="315"/>
      <c r="AY149" s="331"/>
      <c r="AZ149" s="331"/>
      <c r="BA149" s="331"/>
      <c r="BB149" s="331"/>
      <c r="BC149" s="331"/>
      <c r="BD149" s="331"/>
      <c r="BE149" s="363"/>
      <c r="BF149" s="363"/>
      <c r="BG149" s="326"/>
      <c r="BH149" s="363"/>
      <c r="BI149" s="363"/>
      <c r="BJ149" s="363"/>
      <c r="BK149" s="363"/>
      <c r="BL149" s="363"/>
      <c r="BM149" s="363"/>
      <c r="BN149" s="363"/>
      <c r="BO149" s="363"/>
      <c r="BP149" s="363"/>
      <c r="BQ149" s="363"/>
      <c r="BR149" s="363"/>
      <c r="BS149" s="363"/>
      <c r="BT149" s="363"/>
      <c r="BU149" s="363"/>
      <c r="BV149" s="363"/>
      <c r="BW149" s="363"/>
      <c r="BX149" s="363"/>
      <c r="BY149" s="363"/>
      <c r="BZ149" s="363"/>
      <c r="CA149" s="363"/>
      <c r="CB149" s="363"/>
      <c r="CC149" s="363"/>
      <c r="CD149" s="363"/>
      <c r="CE149" s="363"/>
    </row>
    <row r="150" spans="1:59" ht="14.25" customHeight="1">
      <c r="A150" s="331"/>
      <c r="B150" s="331"/>
      <c r="C150" s="29"/>
      <c r="D150" s="223" t="s">
        <v>266</v>
      </c>
      <c r="E150" s="224"/>
      <c r="F150" s="224"/>
      <c r="G150" s="224"/>
      <c r="H150" s="385"/>
      <c r="I150" s="386"/>
      <c r="J150" s="387"/>
      <c r="K150" s="224"/>
      <c r="L150" s="385"/>
      <c r="M150" s="224"/>
      <c r="N150" s="387"/>
      <c r="O150" s="385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8"/>
      <c r="AG150" s="563">
        <f>+L122-AP123</f>
        <v>0</v>
      </c>
      <c r="AH150" s="564"/>
      <c r="AI150" s="564"/>
      <c r="AJ150" s="564"/>
      <c r="AK150" s="565"/>
      <c r="AL150" s="315"/>
      <c r="AM150" s="563">
        <f>+S122-AV123</f>
        <v>0</v>
      </c>
      <c r="AN150" s="564"/>
      <c r="AO150" s="564"/>
      <c r="AP150" s="564"/>
      <c r="AQ150" s="565"/>
      <c r="AR150" s="315"/>
      <c r="AS150" s="563">
        <f>+Z122-BB123</f>
        <v>0</v>
      </c>
      <c r="AT150" s="564"/>
      <c r="AU150" s="564"/>
      <c r="AV150" s="564"/>
      <c r="AW150" s="565"/>
      <c r="AX150" s="315"/>
      <c r="AY150" s="331"/>
      <c r="AZ150" s="331"/>
      <c r="BA150" s="331"/>
      <c r="BB150" s="331"/>
      <c r="BC150" s="331"/>
      <c r="BD150" s="331"/>
      <c r="BE150" s="363"/>
      <c r="BF150" s="363"/>
      <c r="BG150" s="326"/>
    </row>
    <row r="151" spans="1:59" ht="14.25" customHeight="1">
      <c r="A151" s="331"/>
      <c r="B151" s="331"/>
      <c r="C151" s="29"/>
      <c r="D151" s="223" t="s">
        <v>267</v>
      </c>
      <c r="E151" s="224"/>
      <c r="F151" s="224"/>
      <c r="G151" s="224"/>
      <c r="H151" s="385"/>
      <c r="I151" s="386"/>
      <c r="J151" s="387"/>
      <c r="K151" s="224"/>
      <c r="L151" s="385"/>
      <c r="M151" s="224"/>
      <c r="N151" s="387"/>
      <c r="O151" s="385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8"/>
      <c r="AG151" s="566" t="e">
        <f>+SUM(AP114:AP117)/(AP124-SUM(AP114:AP117))</f>
        <v>#DIV/0!</v>
      </c>
      <c r="AH151" s="567"/>
      <c r="AI151" s="567"/>
      <c r="AJ151" s="567"/>
      <c r="AK151" s="568"/>
      <c r="AL151" s="315"/>
      <c r="AM151" s="566" t="e">
        <f>+SUM(AV114:AV117)/(AV124-SUM(AV114:AV117))</f>
        <v>#DIV/0!</v>
      </c>
      <c r="AN151" s="567"/>
      <c r="AO151" s="567"/>
      <c r="AP151" s="567"/>
      <c r="AQ151" s="568"/>
      <c r="AR151" s="315"/>
      <c r="AS151" s="566" t="e">
        <f>+SUM(BB114:BB117)/(BB124-SUM(BB114:BB117))</f>
        <v>#DIV/0!</v>
      </c>
      <c r="AT151" s="567"/>
      <c r="AU151" s="567"/>
      <c r="AV151" s="567"/>
      <c r="AW151" s="568"/>
      <c r="AX151" s="315"/>
      <c r="AY151" s="331"/>
      <c r="AZ151" s="331"/>
      <c r="BA151" s="331"/>
      <c r="BB151" s="331"/>
      <c r="BC151" s="331"/>
      <c r="BD151" s="331"/>
      <c r="BE151" s="363"/>
      <c r="BF151" s="363"/>
      <c r="BG151" s="326"/>
    </row>
    <row r="152" spans="1:59" ht="14.25" customHeight="1">
      <c r="A152" s="331"/>
      <c r="B152" s="331"/>
      <c r="C152" s="29"/>
      <c r="D152" s="223" t="s">
        <v>268</v>
      </c>
      <c r="E152" s="224"/>
      <c r="F152" s="224"/>
      <c r="G152" s="224"/>
      <c r="H152" s="385"/>
      <c r="I152" s="386"/>
      <c r="J152" s="387"/>
      <c r="K152" s="224"/>
      <c r="L152" s="385"/>
      <c r="M152" s="224"/>
      <c r="N152" s="387"/>
      <c r="O152" s="385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  <c r="AF152" s="388"/>
      <c r="AG152" s="566" t="e">
        <f>+AF139/SUM(AP114:AP116)</f>
        <v>#DIV/0!</v>
      </c>
      <c r="AH152" s="567"/>
      <c r="AI152" s="567"/>
      <c r="AJ152" s="567"/>
      <c r="AK152" s="568"/>
      <c r="AL152" s="315"/>
      <c r="AM152" s="566" t="e">
        <f>+AM139/SUM(AV114:AV116)</f>
        <v>#DIV/0!</v>
      </c>
      <c r="AN152" s="567"/>
      <c r="AO152" s="567"/>
      <c r="AP152" s="567"/>
      <c r="AQ152" s="568"/>
      <c r="AR152" s="315"/>
      <c r="AS152" s="566" t="e">
        <f>+AT139/SUM(BB114:BB116)</f>
        <v>#DIV/0!</v>
      </c>
      <c r="AT152" s="567"/>
      <c r="AU152" s="567"/>
      <c r="AV152" s="567"/>
      <c r="AW152" s="568"/>
      <c r="AX152" s="315"/>
      <c r="AY152" s="331"/>
      <c r="AZ152" s="331"/>
      <c r="BA152" s="331"/>
      <c r="BB152" s="331"/>
      <c r="BC152" s="331"/>
      <c r="BD152" s="331"/>
      <c r="BE152" s="363"/>
      <c r="BF152" s="363"/>
      <c r="BG152" s="326"/>
    </row>
    <row r="153" spans="1:59" ht="14.25" customHeight="1">
      <c r="A153" s="331"/>
      <c r="B153" s="331"/>
      <c r="C153" s="29"/>
      <c r="D153" s="223" t="s">
        <v>269</v>
      </c>
      <c r="E153" s="224"/>
      <c r="F153" s="224"/>
      <c r="G153" s="224"/>
      <c r="H153" s="385"/>
      <c r="I153" s="386"/>
      <c r="J153" s="387"/>
      <c r="K153" s="224"/>
      <c r="L153" s="385"/>
      <c r="M153" s="224"/>
      <c r="N153" s="387"/>
      <c r="O153" s="385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  <c r="AF153" s="388"/>
      <c r="AG153" s="563">
        <f>+AF139+AF138+AF137+AF136+AF135</f>
        <v>0</v>
      </c>
      <c r="AH153" s="564"/>
      <c r="AI153" s="564"/>
      <c r="AJ153" s="564"/>
      <c r="AK153" s="565"/>
      <c r="AL153" s="315"/>
      <c r="AM153" s="563">
        <f>+AM139+AM138+AM137+AM136+AM135</f>
        <v>0</v>
      </c>
      <c r="AN153" s="564"/>
      <c r="AO153" s="564"/>
      <c r="AP153" s="564"/>
      <c r="AQ153" s="565"/>
      <c r="AR153" s="315"/>
      <c r="AS153" s="563">
        <f>+AT139+AT138+AT137+AT136+AT135</f>
        <v>0</v>
      </c>
      <c r="AT153" s="564"/>
      <c r="AU153" s="564"/>
      <c r="AV153" s="564"/>
      <c r="AW153" s="565"/>
      <c r="AX153" s="315"/>
      <c r="AY153" s="331"/>
      <c r="AZ153" s="331"/>
      <c r="BA153" s="331"/>
      <c r="BB153" s="331"/>
      <c r="BC153" s="331"/>
      <c r="BD153" s="331"/>
      <c r="BE153" s="363"/>
      <c r="BF153" s="363"/>
      <c r="BG153" s="326"/>
    </row>
    <row r="154" spans="1:59" ht="14.25" customHeight="1">
      <c r="A154" s="331"/>
      <c r="B154" s="331"/>
      <c r="C154" s="29"/>
      <c r="D154" s="223" t="s">
        <v>270</v>
      </c>
      <c r="E154" s="224"/>
      <c r="F154" s="224"/>
      <c r="G154" s="224"/>
      <c r="H154" s="385"/>
      <c r="I154" s="386"/>
      <c r="J154" s="387"/>
      <c r="K154" s="224"/>
      <c r="L154" s="385"/>
      <c r="M154" s="224"/>
      <c r="N154" s="387"/>
      <c r="O154" s="385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8"/>
      <c r="AG154" s="563" t="e">
        <f>+(AP118+AP119)/AG153</f>
        <v>#DIV/0!</v>
      </c>
      <c r="AH154" s="564"/>
      <c r="AI154" s="564"/>
      <c r="AJ154" s="564"/>
      <c r="AK154" s="565"/>
      <c r="AL154" s="315"/>
      <c r="AM154" s="563" t="e">
        <f>+(AV118+AV119)/AM153</f>
        <v>#DIV/0!</v>
      </c>
      <c r="AN154" s="564"/>
      <c r="AO154" s="564"/>
      <c r="AP154" s="564"/>
      <c r="AQ154" s="565"/>
      <c r="AR154" s="315"/>
      <c r="AS154" s="563" t="e">
        <f>+(BB118+BB119)/AS153</f>
        <v>#DIV/0!</v>
      </c>
      <c r="AT154" s="564"/>
      <c r="AU154" s="564"/>
      <c r="AV154" s="564"/>
      <c r="AW154" s="565"/>
      <c r="AX154" s="315"/>
      <c r="AY154" s="331"/>
      <c r="AZ154" s="331"/>
      <c r="BA154" s="331"/>
      <c r="BB154" s="331"/>
      <c r="BC154" s="331"/>
      <c r="BD154" s="331"/>
      <c r="BE154" s="363"/>
      <c r="BF154" s="363"/>
      <c r="BG154" s="326"/>
    </row>
    <row r="155" spans="1:59" ht="14.25" customHeight="1">
      <c r="A155" s="331"/>
      <c r="B155" s="331"/>
      <c r="C155" s="29"/>
      <c r="D155" s="326"/>
      <c r="E155" s="326"/>
      <c r="F155" s="326"/>
      <c r="G155" s="326"/>
      <c r="H155" s="29"/>
      <c r="I155" s="389"/>
      <c r="J155" s="364"/>
      <c r="K155" s="326"/>
      <c r="L155" s="29"/>
      <c r="M155" s="326"/>
      <c r="N155" s="364"/>
      <c r="O155" s="29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  <c r="AA155" s="364"/>
      <c r="AB155" s="364"/>
      <c r="AC155" s="364"/>
      <c r="AD155" s="364"/>
      <c r="AE155" s="364"/>
      <c r="AF155" s="364"/>
      <c r="AG155" s="390"/>
      <c r="AH155" s="342"/>
      <c r="AI155" s="342"/>
      <c r="AJ155" s="342"/>
      <c r="AK155" s="342"/>
      <c r="AL155" s="315"/>
      <c r="AM155" s="390"/>
      <c r="AN155" s="342"/>
      <c r="AO155" s="342"/>
      <c r="AP155" s="342"/>
      <c r="AQ155" s="342"/>
      <c r="AR155" s="315"/>
      <c r="AS155" s="390"/>
      <c r="AT155" s="342"/>
      <c r="AU155" s="342"/>
      <c r="AV155" s="328"/>
      <c r="AW155" s="328"/>
      <c r="AX155" s="315"/>
      <c r="AY155" s="331"/>
      <c r="AZ155" s="331"/>
      <c r="BA155" s="331"/>
      <c r="BB155" s="331"/>
      <c r="BC155" s="331"/>
      <c r="BD155" s="331"/>
      <c r="BE155" s="363"/>
      <c r="BF155" s="363"/>
      <c r="BG155" s="326"/>
    </row>
    <row r="156" spans="1:83" ht="14.25" customHeight="1">
      <c r="A156" s="326"/>
      <c r="B156" s="378"/>
      <c r="C156" s="29"/>
      <c r="D156" s="382" t="s">
        <v>275</v>
      </c>
      <c r="E156" s="39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93"/>
      <c r="Y156" s="393"/>
      <c r="Z156" s="382"/>
      <c r="AA156" s="382"/>
      <c r="AB156" s="382"/>
      <c r="AC156" s="382"/>
      <c r="AD156" s="382"/>
      <c r="AE156" s="382"/>
      <c r="AF156" s="382"/>
      <c r="AG156" s="382"/>
      <c r="AH156" s="392"/>
      <c r="AI156" s="363"/>
      <c r="AJ156" s="457"/>
      <c r="AK156" s="457"/>
      <c r="AL156" s="457"/>
      <c r="AM156" s="457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364"/>
      <c r="AY156" s="364"/>
      <c r="AZ156" s="364"/>
      <c r="BA156" s="364"/>
      <c r="BB156" s="364"/>
      <c r="BC156" s="364"/>
      <c r="BD156" s="364"/>
      <c r="BE156" s="326"/>
      <c r="BF156" s="363"/>
      <c r="BG156" s="326"/>
      <c r="BH156" s="363"/>
      <c r="BI156" s="363"/>
      <c r="BJ156" s="363"/>
      <c r="BK156" s="363"/>
      <c r="BL156" s="363"/>
      <c r="BM156" s="363"/>
      <c r="BN156" s="363"/>
      <c r="BO156" s="363"/>
      <c r="BP156" s="363"/>
      <c r="BQ156" s="363"/>
      <c r="BR156" s="363"/>
      <c r="BS156" s="363"/>
      <c r="BT156" s="363"/>
      <c r="BU156" s="363"/>
      <c r="BV156" s="363"/>
      <c r="BW156" s="363"/>
      <c r="BX156" s="363"/>
      <c r="BY156" s="363"/>
      <c r="BZ156" s="363"/>
      <c r="CA156" s="363"/>
      <c r="CB156" s="363"/>
      <c r="CC156" s="363"/>
      <c r="CD156" s="363"/>
      <c r="CE156" s="363"/>
    </row>
    <row r="157" spans="1:83" ht="14.25" customHeight="1">
      <c r="A157" s="326"/>
      <c r="B157" s="378"/>
      <c r="C157" s="67"/>
      <c r="D157" s="530"/>
      <c r="E157" s="530"/>
      <c r="F157" s="530"/>
      <c r="G157" s="530"/>
      <c r="H157" s="530"/>
      <c r="I157" s="530"/>
      <c r="J157" s="530"/>
      <c r="K157" s="530"/>
      <c r="L157" s="530"/>
      <c r="M157" s="530"/>
      <c r="N157" s="530"/>
      <c r="O157" s="530"/>
      <c r="P157" s="530"/>
      <c r="Q157" s="530"/>
      <c r="R157" s="530"/>
      <c r="S157" s="530"/>
      <c r="T157" s="530"/>
      <c r="U157" s="530"/>
      <c r="V157" s="530"/>
      <c r="W157" s="530"/>
      <c r="X157" s="531"/>
      <c r="Y157" s="531"/>
      <c r="Z157" s="530"/>
      <c r="AA157" s="524"/>
      <c r="AB157" s="524"/>
      <c r="AC157" s="524"/>
      <c r="AD157" s="530"/>
      <c r="AE157" s="530"/>
      <c r="AF157" s="532"/>
      <c r="AG157" s="532"/>
      <c r="AH157" s="530"/>
      <c r="AI157" s="530"/>
      <c r="AJ157" s="530"/>
      <c r="AK157" s="530"/>
      <c r="AL157" s="530"/>
      <c r="AM157" s="530"/>
      <c r="AN157" s="530"/>
      <c r="AO157" s="530"/>
      <c r="AP157" s="530"/>
      <c r="AQ157" s="530"/>
      <c r="AR157" s="530"/>
      <c r="AS157" s="530"/>
      <c r="AT157" s="530"/>
      <c r="AU157" s="530"/>
      <c r="AV157" s="530"/>
      <c r="AW157" s="530"/>
      <c r="AX157" s="530"/>
      <c r="AY157" s="530"/>
      <c r="AZ157" s="530"/>
      <c r="BA157" s="530"/>
      <c r="BB157" s="531"/>
      <c r="BC157" s="531"/>
      <c r="BD157" s="367"/>
      <c r="BE157" s="422"/>
      <c r="BF157" s="363"/>
      <c r="BG157" s="326"/>
      <c r="BH157" s="363"/>
      <c r="BI157" s="363"/>
      <c r="BJ157" s="363"/>
      <c r="BK157" s="363"/>
      <c r="BL157" s="363"/>
      <c r="BM157" s="363"/>
      <c r="BN157" s="363"/>
      <c r="BO157" s="363"/>
      <c r="BP157" s="363"/>
      <c r="BQ157" s="363"/>
      <c r="BR157" s="363"/>
      <c r="BS157" s="363"/>
      <c r="BT157" s="363"/>
      <c r="BU157" s="363"/>
      <c r="BV157" s="363"/>
      <c r="BW157" s="363"/>
      <c r="BX157" s="363"/>
      <c r="BY157" s="363"/>
      <c r="BZ157" s="363"/>
      <c r="CA157" s="363"/>
      <c r="CB157" s="363"/>
      <c r="CC157" s="363"/>
      <c r="CD157" s="363"/>
      <c r="CE157" s="363"/>
    </row>
    <row r="158" spans="1:83" ht="14.25" customHeight="1">
      <c r="A158" s="326"/>
      <c r="B158" s="378"/>
      <c r="C158" s="31"/>
      <c r="D158" s="578"/>
      <c r="E158" s="579"/>
      <c r="F158" s="579"/>
      <c r="G158" s="579"/>
      <c r="H158" s="579"/>
      <c r="I158" s="579"/>
      <c r="J158" s="579"/>
      <c r="K158" s="579"/>
      <c r="L158" s="579"/>
      <c r="M158" s="579"/>
      <c r="N158" s="579"/>
      <c r="O158" s="579"/>
      <c r="P158" s="579"/>
      <c r="Q158" s="579"/>
      <c r="R158" s="579"/>
      <c r="S158" s="579"/>
      <c r="T158" s="579"/>
      <c r="U158" s="579"/>
      <c r="V158" s="579"/>
      <c r="W158" s="579"/>
      <c r="X158" s="579"/>
      <c r="Y158" s="579"/>
      <c r="Z158" s="579"/>
      <c r="AA158" s="579"/>
      <c r="AB158" s="579"/>
      <c r="AC158" s="579"/>
      <c r="AD158" s="579"/>
      <c r="AE158" s="579"/>
      <c r="AF158" s="579"/>
      <c r="AG158" s="579"/>
      <c r="AH158" s="579"/>
      <c r="AI158" s="579"/>
      <c r="AJ158" s="579"/>
      <c r="AK158" s="579"/>
      <c r="AL158" s="579"/>
      <c r="AM158" s="579"/>
      <c r="AN158" s="579"/>
      <c r="AO158" s="579"/>
      <c r="AP158" s="579"/>
      <c r="AQ158" s="579"/>
      <c r="AR158" s="579"/>
      <c r="AS158" s="579"/>
      <c r="AT158" s="579"/>
      <c r="AU158" s="579"/>
      <c r="AV158" s="579"/>
      <c r="AW158" s="579"/>
      <c r="AX158" s="579"/>
      <c r="AY158" s="579"/>
      <c r="AZ158" s="579"/>
      <c r="BA158" s="579"/>
      <c r="BB158" s="579"/>
      <c r="BC158" s="580"/>
      <c r="BD158" s="364"/>
      <c r="BE158" s="424"/>
      <c r="BF158" s="363"/>
      <c r="BG158" s="326"/>
      <c r="BH158" s="363"/>
      <c r="BI158" s="363"/>
      <c r="BJ158" s="363"/>
      <c r="BK158" s="363"/>
      <c r="BL158" s="363"/>
      <c r="BM158" s="363"/>
      <c r="BN158" s="363"/>
      <c r="BO158" s="363"/>
      <c r="BP158" s="363"/>
      <c r="BQ158" s="363"/>
      <c r="BR158" s="363"/>
      <c r="BS158" s="363"/>
      <c r="BT158" s="363"/>
      <c r="BU158" s="363"/>
      <c r="BV158" s="363"/>
      <c r="BW158" s="363"/>
      <c r="BX158" s="363"/>
      <c r="BY158" s="363"/>
      <c r="BZ158" s="363"/>
      <c r="CA158" s="363"/>
      <c r="CB158" s="363"/>
      <c r="CC158" s="363"/>
      <c r="CD158" s="363"/>
      <c r="CE158" s="363"/>
    </row>
    <row r="159" spans="1:83" ht="14.25" customHeight="1">
      <c r="A159" s="326"/>
      <c r="B159" s="378"/>
      <c r="C159" s="31"/>
      <c r="D159" s="581"/>
      <c r="E159" s="582"/>
      <c r="F159" s="582"/>
      <c r="G159" s="582"/>
      <c r="H159" s="582"/>
      <c r="I159" s="582"/>
      <c r="J159" s="582"/>
      <c r="K159" s="582"/>
      <c r="L159" s="582"/>
      <c r="M159" s="582"/>
      <c r="N159" s="582"/>
      <c r="O159" s="582"/>
      <c r="P159" s="582"/>
      <c r="Q159" s="582"/>
      <c r="R159" s="582"/>
      <c r="S159" s="582"/>
      <c r="T159" s="582"/>
      <c r="U159" s="582"/>
      <c r="V159" s="582"/>
      <c r="W159" s="582"/>
      <c r="X159" s="582"/>
      <c r="Y159" s="582"/>
      <c r="Z159" s="582"/>
      <c r="AA159" s="582"/>
      <c r="AB159" s="582"/>
      <c r="AC159" s="582"/>
      <c r="AD159" s="582"/>
      <c r="AE159" s="582"/>
      <c r="AF159" s="582"/>
      <c r="AG159" s="582"/>
      <c r="AH159" s="582"/>
      <c r="AI159" s="582"/>
      <c r="AJ159" s="582"/>
      <c r="AK159" s="582"/>
      <c r="AL159" s="582"/>
      <c r="AM159" s="582"/>
      <c r="AN159" s="582"/>
      <c r="AO159" s="582"/>
      <c r="AP159" s="582"/>
      <c r="AQ159" s="582"/>
      <c r="AR159" s="582"/>
      <c r="AS159" s="582"/>
      <c r="AT159" s="582"/>
      <c r="AU159" s="582"/>
      <c r="AV159" s="582"/>
      <c r="AW159" s="582"/>
      <c r="AX159" s="582"/>
      <c r="AY159" s="582"/>
      <c r="AZ159" s="582"/>
      <c r="BA159" s="582"/>
      <c r="BB159" s="582"/>
      <c r="BC159" s="583"/>
      <c r="BD159" s="364"/>
      <c r="BE159" s="424"/>
      <c r="BF159" s="363"/>
      <c r="BG159" s="326"/>
      <c r="BH159" s="363"/>
      <c r="BI159" s="363"/>
      <c r="BJ159" s="363"/>
      <c r="BK159" s="363"/>
      <c r="BL159" s="363"/>
      <c r="BM159" s="363"/>
      <c r="BN159" s="363"/>
      <c r="BO159" s="363"/>
      <c r="BP159" s="363"/>
      <c r="BQ159" s="363"/>
      <c r="BR159" s="363"/>
      <c r="BS159" s="363"/>
      <c r="BT159" s="363"/>
      <c r="BU159" s="363"/>
      <c r="BV159" s="363"/>
      <c r="BW159" s="363"/>
      <c r="BX159" s="363"/>
      <c r="BY159" s="363"/>
      <c r="BZ159" s="363"/>
      <c r="CA159" s="363"/>
      <c r="CB159" s="363"/>
      <c r="CC159" s="363"/>
      <c r="CD159" s="363"/>
      <c r="CE159" s="363"/>
    </row>
    <row r="160" spans="1:83" ht="14.25" customHeight="1">
      <c r="A160" s="326"/>
      <c r="B160" s="378"/>
      <c r="C160" s="31"/>
      <c r="D160" s="581"/>
      <c r="E160" s="582"/>
      <c r="F160" s="582"/>
      <c r="G160" s="582"/>
      <c r="H160" s="582"/>
      <c r="I160" s="582"/>
      <c r="J160" s="582"/>
      <c r="K160" s="582"/>
      <c r="L160" s="582"/>
      <c r="M160" s="582"/>
      <c r="N160" s="582"/>
      <c r="O160" s="582"/>
      <c r="P160" s="582"/>
      <c r="Q160" s="582"/>
      <c r="R160" s="582"/>
      <c r="S160" s="582"/>
      <c r="T160" s="582"/>
      <c r="U160" s="582"/>
      <c r="V160" s="582"/>
      <c r="W160" s="582"/>
      <c r="X160" s="582"/>
      <c r="Y160" s="582"/>
      <c r="Z160" s="582"/>
      <c r="AA160" s="582"/>
      <c r="AB160" s="582"/>
      <c r="AC160" s="582"/>
      <c r="AD160" s="582"/>
      <c r="AE160" s="582"/>
      <c r="AF160" s="582"/>
      <c r="AG160" s="582"/>
      <c r="AH160" s="582"/>
      <c r="AI160" s="582"/>
      <c r="AJ160" s="582"/>
      <c r="AK160" s="582"/>
      <c r="AL160" s="582"/>
      <c r="AM160" s="582"/>
      <c r="AN160" s="582"/>
      <c r="AO160" s="582"/>
      <c r="AP160" s="582"/>
      <c r="AQ160" s="582"/>
      <c r="AR160" s="582"/>
      <c r="AS160" s="582"/>
      <c r="AT160" s="582"/>
      <c r="AU160" s="582"/>
      <c r="AV160" s="582"/>
      <c r="AW160" s="582"/>
      <c r="AX160" s="582"/>
      <c r="AY160" s="582"/>
      <c r="AZ160" s="582"/>
      <c r="BA160" s="582"/>
      <c r="BB160" s="582"/>
      <c r="BC160" s="583"/>
      <c r="BD160" s="364"/>
      <c r="BE160" s="424"/>
      <c r="BF160" s="363"/>
      <c r="BG160" s="326"/>
      <c r="BH160" s="363"/>
      <c r="BI160" s="363"/>
      <c r="BJ160" s="363"/>
      <c r="BK160" s="363"/>
      <c r="BL160" s="363"/>
      <c r="BM160" s="363"/>
      <c r="BN160" s="363"/>
      <c r="BO160" s="363"/>
      <c r="BP160" s="363"/>
      <c r="BQ160" s="363"/>
      <c r="BR160" s="363"/>
      <c r="BS160" s="363"/>
      <c r="BT160" s="363"/>
      <c r="BU160" s="363"/>
      <c r="BV160" s="363"/>
      <c r="BW160" s="363"/>
      <c r="BX160" s="363"/>
      <c r="BY160" s="363"/>
      <c r="BZ160" s="363"/>
      <c r="CA160" s="363"/>
      <c r="CB160" s="363"/>
      <c r="CC160" s="363"/>
      <c r="CD160" s="363"/>
      <c r="CE160" s="363"/>
    </row>
    <row r="161" spans="1:83" ht="14.25" customHeight="1">
      <c r="A161" s="326"/>
      <c r="B161" s="326"/>
      <c r="C161" s="439"/>
      <c r="D161" s="584"/>
      <c r="E161" s="585"/>
      <c r="F161" s="585"/>
      <c r="G161" s="585"/>
      <c r="H161" s="585"/>
      <c r="I161" s="585"/>
      <c r="J161" s="585"/>
      <c r="K161" s="585"/>
      <c r="L161" s="585"/>
      <c r="M161" s="585"/>
      <c r="N161" s="585"/>
      <c r="O161" s="585"/>
      <c r="P161" s="585"/>
      <c r="Q161" s="585"/>
      <c r="R161" s="585"/>
      <c r="S161" s="585"/>
      <c r="T161" s="585"/>
      <c r="U161" s="585"/>
      <c r="V161" s="585"/>
      <c r="W161" s="585"/>
      <c r="X161" s="585"/>
      <c r="Y161" s="585"/>
      <c r="Z161" s="585"/>
      <c r="AA161" s="585"/>
      <c r="AB161" s="585"/>
      <c r="AC161" s="585"/>
      <c r="AD161" s="585"/>
      <c r="AE161" s="585"/>
      <c r="AF161" s="585"/>
      <c r="AG161" s="585"/>
      <c r="AH161" s="585"/>
      <c r="AI161" s="585"/>
      <c r="AJ161" s="585"/>
      <c r="AK161" s="585"/>
      <c r="AL161" s="585"/>
      <c r="AM161" s="585"/>
      <c r="AN161" s="585"/>
      <c r="AO161" s="585"/>
      <c r="AP161" s="585"/>
      <c r="AQ161" s="585"/>
      <c r="AR161" s="585"/>
      <c r="AS161" s="585"/>
      <c r="AT161" s="585"/>
      <c r="AU161" s="585"/>
      <c r="AV161" s="585"/>
      <c r="AW161" s="585"/>
      <c r="AX161" s="585"/>
      <c r="AY161" s="585"/>
      <c r="AZ161" s="585"/>
      <c r="BA161" s="585"/>
      <c r="BB161" s="585"/>
      <c r="BC161" s="586"/>
      <c r="BD161" s="364"/>
      <c r="BE161" s="424"/>
      <c r="BF161" s="363"/>
      <c r="BG161" s="326"/>
      <c r="BH161" s="363"/>
      <c r="BI161" s="363"/>
      <c r="BJ161" s="363"/>
      <c r="BK161" s="363"/>
      <c r="BL161" s="363"/>
      <c r="BM161" s="363"/>
      <c r="BN161" s="363"/>
      <c r="BO161" s="363"/>
      <c r="BP161" s="363"/>
      <c r="BQ161" s="363"/>
      <c r="BR161" s="363"/>
      <c r="BS161" s="363"/>
      <c r="BT161" s="363"/>
      <c r="BU161" s="363"/>
      <c r="BV161" s="363"/>
      <c r="BW161" s="363"/>
      <c r="BX161" s="363"/>
      <c r="BY161" s="363"/>
      <c r="BZ161" s="363"/>
      <c r="CA161" s="363"/>
      <c r="CB161" s="363"/>
      <c r="CC161" s="363"/>
      <c r="CD161" s="363"/>
      <c r="CE161" s="363"/>
    </row>
    <row r="162" spans="2:57" ht="14.25" customHeight="1">
      <c r="B162" s="29"/>
      <c r="C162" s="31"/>
      <c r="D162" s="32" t="s">
        <v>276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32" t="s">
        <v>277</v>
      </c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34"/>
    </row>
    <row r="163" spans="2:57" ht="14.25" customHeight="1">
      <c r="B163" s="29"/>
      <c r="C163" s="31"/>
      <c r="D163" s="29"/>
      <c r="E163" s="29"/>
      <c r="F163" s="587"/>
      <c r="G163" s="588"/>
      <c r="H163" s="588"/>
      <c r="I163" s="588"/>
      <c r="J163" s="588"/>
      <c r="K163" s="588"/>
      <c r="L163" s="588"/>
      <c r="M163" s="588"/>
      <c r="N163" s="588"/>
      <c r="O163" s="588"/>
      <c r="P163" s="588"/>
      <c r="Q163" s="588"/>
      <c r="R163" s="588"/>
      <c r="S163" s="58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587"/>
      <c r="AM163" s="588"/>
      <c r="AN163" s="588"/>
      <c r="AO163" s="588"/>
      <c r="AP163" s="588"/>
      <c r="AQ163" s="588"/>
      <c r="AR163" s="588"/>
      <c r="AS163" s="588"/>
      <c r="AT163" s="588"/>
      <c r="AU163" s="588"/>
      <c r="AV163" s="588"/>
      <c r="AW163" s="588"/>
      <c r="AX163" s="588"/>
      <c r="AY163" s="588"/>
      <c r="AZ163" s="589"/>
      <c r="BA163" s="29"/>
      <c r="BB163" s="29"/>
      <c r="BC163" s="29"/>
      <c r="BD163" s="29"/>
      <c r="BE163" s="34"/>
    </row>
    <row r="164" spans="2:57" ht="14.25" customHeight="1">
      <c r="B164" s="29"/>
      <c r="C164" s="68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70"/>
    </row>
    <row r="165" spans="1:59" ht="14.25" customHeight="1">
      <c r="A165" s="331"/>
      <c r="B165" s="331"/>
      <c r="C165" s="29"/>
      <c r="D165" s="253" t="s">
        <v>273</v>
      </c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S165" s="364"/>
      <c r="T165" s="364"/>
      <c r="U165" s="364"/>
      <c r="V165" s="364"/>
      <c r="W165" s="364"/>
      <c r="X165" s="364"/>
      <c r="Y165" s="364"/>
      <c r="Z165" s="364"/>
      <c r="AA165" s="364"/>
      <c r="AB165" s="364"/>
      <c r="AC165" s="364"/>
      <c r="AD165" s="364"/>
      <c r="AE165" s="364"/>
      <c r="AF165" s="364"/>
      <c r="AG165" s="383"/>
      <c r="AH165" s="328"/>
      <c r="AI165" s="328"/>
      <c r="AJ165" s="328"/>
      <c r="AK165" s="328"/>
      <c r="AL165" s="391"/>
      <c r="AM165" s="383"/>
      <c r="AN165" s="328"/>
      <c r="AO165" s="328"/>
      <c r="AP165" s="328"/>
      <c r="AQ165" s="328"/>
      <c r="AR165" s="391"/>
      <c r="AS165" s="383"/>
      <c r="AT165" s="328"/>
      <c r="AU165" s="328"/>
      <c r="AV165" s="328"/>
      <c r="AW165" s="328"/>
      <c r="AX165" s="315"/>
      <c r="AY165" s="331"/>
      <c r="AZ165" s="331"/>
      <c r="BA165" s="331"/>
      <c r="BB165" s="331"/>
      <c r="BC165" s="331"/>
      <c r="BD165" s="331"/>
      <c r="BE165" s="363"/>
      <c r="BF165" s="363"/>
      <c r="BG165" s="326"/>
    </row>
    <row r="166" spans="1:59" ht="14.25" customHeight="1">
      <c r="A166" s="326"/>
      <c r="B166" s="378"/>
      <c r="C166" s="29"/>
      <c r="D166" s="363"/>
      <c r="E166" s="363"/>
      <c r="F166" s="363"/>
      <c r="G166" s="363"/>
      <c r="I166" s="384"/>
      <c r="J166" s="331"/>
      <c r="K166" s="363"/>
      <c r="M166" s="363"/>
      <c r="N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488"/>
      <c r="AH166" s="343"/>
      <c r="AI166" s="343"/>
      <c r="AJ166" s="343"/>
      <c r="AK166" s="343"/>
      <c r="AL166" s="315"/>
      <c r="AM166" s="488"/>
      <c r="AN166" s="343"/>
      <c r="AO166" s="343"/>
      <c r="AP166" s="343"/>
      <c r="AQ166" s="343"/>
      <c r="AR166" s="315"/>
      <c r="AS166" s="488"/>
      <c r="AT166" s="343"/>
      <c r="AU166" s="343"/>
      <c r="AV166" s="328"/>
      <c r="AW166" s="328"/>
      <c r="AX166" s="315"/>
      <c r="AY166" s="331"/>
      <c r="AZ166" s="331"/>
      <c r="BA166" s="331"/>
      <c r="BB166" s="331"/>
      <c r="BC166" s="331"/>
      <c r="BD166" s="331"/>
      <c r="BE166" s="363"/>
      <c r="BF166" s="363"/>
      <c r="BG166" s="326"/>
    </row>
    <row r="167" spans="4:49" ht="14.25" customHeight="1">
      <c r="D167" s="477" t="s">
        <v>218</v>
      </c>
      <c r="E167" s="385"/>
      <c r="F167" s="385"/>
      <c r="G167" s="385"/>
      <c r="H167" s="385"/>
      <c r="I167" s="385"/>
      <c r="J167" s="385"/>
      <c r="K167" s="385"/>
      <c r="L167" s="385"/>
      <c r="M167" s="385"/>
      <c r="N167" s="385"/>
      <c r="O167" s="385"/>
      <c r="P167" s="385"/>
      <c r="Q167" s="385"/>
      <c r="R167" s="385"/>
      <c r="S167" s="385"/>
      <c r="T167" s="385"/>
      <c r="U167" s="385"/>
      <c r="V167" s="385"/>
      <c r="W167" s="435"/>
      <c r="X167" s="437"/>
      <c r="Y167" s="385"/>
      <c r="Z167" s="478" t="s">
        <v>257</v>
      </c>
      <c r="AA167" s="385"/>
      <c r="AB167" s="385"/>
      <c r="AC167" s="385"/>
      <c r="AD167" s="385"/>
      <c r="AE167" s="385"/>
      <c r="AF167" s="385"/>
      <c r="AG167" s="385"/>
      <c r="AH167" s="385"/>
      <c r="AI167" s="385"/>
      <c r="AJ167" s="385"/>
      <c r="AK167" s="435"/>
      <c r="AL167" s="385"/>
      <c r="AM167" s="478" t="s">
        <v>258</v>
      </c>
      <c r="AN167" s="385"/>
      <c r="AO167" s="385"/>
      <c r="AP167" s="385"/>
      <c r="AQ167" s="385"/>
      <c r="AR167" s="385"/>
      <c r="AS167" s="385"/>
      <c r="AT167" s="385"/>
      <c r="AU167" s="385"/>
      <c r="AV167" s="385"/>
      <c r="AW167" s="435"/>
    </row>
    <row r="168" spans="4:49" ht="14.25" customHeight="1">
      <c r="D168" s="67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6"/>
      <c r="X168" s="407"/>
      <c r="Y168" s="407"/>
      <c r="Z168" s="407"/>
      <c r="AA168" s="407"/>
      <c r="AB168" s="407"/>
      <c r="AC168" s="407"/>
      <c r="AD168" s="407"/>
      <c r="AE168" s="407"/>
      <c r="AF168" s="407"/>
      <c r="AG168" s="407"/>
      <c r="AH168" s="407"/>
      <c r="AI168" s="407"/>
      <c r="AJ168" s="407"/>
      <c r="AK168" s="408"/>
      <c r="AL168" s="407"/>
      <c r="AM168" s="407"/>
      <c r="AN168" s="407"/>
      <c r="AO168" s="407"/>
      <c r="AP168" s="407"/>
      <c r="AQ168" s="407"/>
      <c r="AR168" s="407"/>
      <c r="AS168" s="407"/>
      <c r="AT168" s="407"/>
      <c r="AU168" s="407"/>
      <c r="AV168" s="407"/>
      <c r="AW168" s="408"/>
    </row>
    <row r="169" spans="4:49" ht="14.25" customHeight="1">
      <c r="D169" s="31" t="s">
        <v>227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34"/>
      <c r="X169" s="402"/>
      <c r="Y169" s="402"/>
      <c r="Z169" s="402"/>
      <c r="AA169" s="402"/>
      <c r="AB169" s="402"/>
      <c r="AC169" s="402"/>
      <c r="AD169" s="402"/>
      <c r="AE169" s="402"/>
      <c r="AF169" s="402"/>
      <c r="AG169" s="402"/>
      <c r="AH169" s="402"/>
      <c r="AI169" s="402"/>
      <c r="AJ169" s="402"/>
      <c r="AK169" s="409"/>
      <c r="AL169" s="402"/>
      <c r="AM169" s="402"/>
      <c r="AN169" s="402"/>
      <c r="AO169" s="402"/>
      <c r="AP169" s="402"/>
      <c r="AQ169" s="402"/>
      <c r="AR169" s="402"/>
      <c r="AS169" s="402"/>
      <c r="AT169" s="402"/>
      <c r="AU169" s="402"/>
      <c r="AV169" s="402"/>
      <c r="AW169" s="409"/>
    </row>
    <row r="170" spans="4:49" ht="14.25" customHeight="1">
      <c r="D170" s="31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34"/>
      <c r="X170" s="402"/>
      <c r="Y170" s="402"/>
      <c r="Z170" s="402"/>
      <c r="AA170" s="402"/>
      <c r="AB170" s="402"/>
      <c r="AC170" s="402"/>
      <c r="AD170" s="402"/>
      <c r="AE170" s="402"/>
      <c r="AF170" s="402"/>
      <c r="AG170" s="402"/>
      <c r="AH170" s="402"/>
      <c r="AI170" s="402"/>
      <c r="AJ170" s="402"/>
      <c r="AK170" s="409"/>
      <c r="AL170" s="402"/>
      <c r="AM170" s="402"/>
      <c r="AN170" s="402"/>
      <c r="AO170" s="402"/>
      <c r="AP170" s="402"/>
      <c r="AQ170" s="402"/>
      <c r="AR170" s="402"/>
      <c r="AS170" s="402"/>
      <c r="AT170" s="402"/>
      <c r="AU170" s="402"/>
      <c r="AV170" s="402"/>
      <c r="AW170" s="409"/>
    </row>
    <row r="171" spans="4:49" ht="14.25" customHeight="1">
      <c r="D171" s="31" t="s">
        <v>219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34"/>
      <c r="X171" s="402"/>
      <c r="Y171" s="402"/>
      <c r="Z171" s="402"/>
      <c r="AA171" s="402"/>
      <c r="AB171" s="402"/>
      <c r="AC171" s="402"/>
      <c r="AD171" s="402"/>
      <c r="AE171" s="402"/>
      <c r="AF171" s="402"/>
      <c r="AG171" s="402"/>
      <c r="AH171" s="402"/>
      <c r="AI171" s="402"/>
      <c r="AJ171" s="402"/>
      <c r="AK171" s="409"/>
      <c r="AL171" s="402"/>
      <c r="AM171" s="402"/>
      <c r="AN171" s="402"/>
      <c r="AO171" s="402"/>
      <c r="AP171" s="402"/>
      <c r="AQ171" s="402"/>
      <c r="AR171" s="402"/>
      <c r="AS171" s="402"/>
      <c r="AT171" s="402"/>
      <c r="AU171" s="402"/>
      <c r="AV171" s="402"/>
      <c r="AW171" s="409"/>
    </row>
    <row r="172" spans="4:49" ht="14.25" customHeight="1">
      <c r="D172" s="31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34"/>
      <c r="X172" s="402"/>
      <c r="Y172" s="402"/>
      <c r="Z172" s="402"/>
      <c r="AA172" s="402"/>
      <c r="AB172" s="402"/>
      <c r="AC172" s="402"/>
      <c r="AD172" s="402"/>
      <c r="AE172" s="402"/>
      <c r="AF172" s="402"/>
      <c r="AG172" s="402"/>
      <c r="AH172" s="402"/>
      <c r="AI172" s="402"/>
      <c r="AJ172" s="402"/>
      <c r="AK172" s="409"/>
      <c r="AL172" s="402"/>
      <c r="AM172" s="402"/>
      <c r="AN172" s="402"/>
      <c r="AO172" s="402"/>
      <c r="AP172" s="402"/>
      <c r="AQ172" s="402"/>
      <c r="AR172" s="402"/>
      <c r="AS172" s="402"/>
      <c r="AT172" s="402"/>
      <c r="AU172" s="402"/>
      <c r="AV172" s="402"/>
      <c r="AW172" s="409"/>
    </row>
    <row r="173" spans="4:49" ht="14.25" customHeight="1">
      <c r="D173" s="68" t="s">
        <v>220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70"/>
      <c r="X173" s="406"/>
      <c r="Y173" s="406"/>
      <c r="Z173" s="406"/>
      <c r="AA173" s="406"/>
      <c r="AB173" s="406"/>
      <c r="AC173" s="406"/>
      <c r="AD173" s="406"/>
      <c r="AE173" s="406"/>
      <c r="AF173" s="406"/>
      <c r="AG173" s="406"/>
      <c r="AH173" s="406"/>
      <c r="AI173" s="406"/>
      <c r="AJ173" s="406"/>
      <c r="AK173" s="410"/>
      <c r="AL173" s="406"/>
      <c r="AM173" s="406"/>
      <c r="AN173" s="406"/>
      <c r="AO173" s="406"/>
      <c r="AP173" s="406"/>
      <c r="AQ173" s="406"/>
      <c r="AR173" s="406"/>
      <c r="AS173" s="406"/>
      <c r="AT173" s="406"/>
      <c r="AU173" s="406"/>
      <c r="AV173" s="406"/>
      <c r="AW173" s="410"/>
    </row>
    <row r="174" spans="4:49" ht="14.25" customHeight="1">
      <c r="D174" s="31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34"/>
      <c r="X174" s="401"/>
      <c r="Y174" s="401"/>
      <c r="Z174" s="401"/>
      <c r="AA174" s="401"/>
      <c r="AB174" s="401"/>
      <c r="AC174" s="401"/>
      <c r="AD174" s="401"/>
      <c r="AE174" s="401"/>
      <c r="AF174" s="401"/>
      <c r="AG174" s="401"/>
      <c r="AH174" s="401"/>
      <c r="AI174" s="401"/>
      <c r="AJ174" s="401"/>
      <c r="AK174" s="409"/>
      <c r="AL174" s="401"/>
      <c r="AM174" s="401"/>
      <c r="AN174" s="401"/>
      <c r="AO174" s="401"/>
      <c r="AP174" s="401"/>
      <c r="AQ174" s="401"/>
      <c r="AR174" s="401"/>
      <c r="AS174" s="401"/>
      <c r="AT174" s="401"/>
      <c r="AU174" s="401"/>
      <c r="AV174" s="401"/>
      <c r="AW174" s="409"/>
    </row>
    <row r="175" spans="4:49" ht="14.25" customHeight="1">
      <c r="D175" s="31" t="s">
        <v>221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34"/>
      <c r="X175" s="401"/>
      <c r="Y175" s="401"/>
      <c r="Z175" s="401"/>
      <c r="AA175" s="401"/>
      <c r="AB175" s="401"/>
      <c r="AC175" s="401"/>
      <c r="AD175" s="401"/>
      <c r="AE175" s="401"/>
      <c r="AF175" s="401"/>
      <c r="AG175" s="401"/>
      <c r="AH175" s="401"/>
      <c r="AI175" s="401"/>
      <c r="AJ175" s="401"/>
      <c r="AK175" s="409"/>
      <c r="AL175" s="401"/>
      <c r="AM175" s="401"/>
      <c r="AN175" s="401"/>
      <c r="AO175" s="401"/>
      <c r="AP175" s="401"/>
      <c r="AQ175" s="401"/>
      <c r="AR175" s="401"/>
      <c r="AS175" s="401"/>
      <c r="AT175" s="401"/>
      <c r="AU175" s="401"/>
      <c r="AV175" s="401"/>
      <c r="AW175" s="409"/>
    </row>
    <row r="176" spans="4:49" ht="14.25" customHeight="1">
      <c r="D176" s="31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34"/>
      <c r="X176" s="401"/>
      <c r="Y176" s="401"/>
      <c r="Z176" s="401"/>
      <c r="AA176" s="401"/>
      <c r="AB176" s="401"/>
      <c r="AC176" s="401"/>
      <c r="AD176" s="402"/>
      <c r="AE176" s="401"/>
      <c r="AF176" s="401"/>
      <c r="AG176" s="401"/>
      <c r="AH176" s="401"/>
      <c r="AI176" s="401"/>
      <c r="AJ176" s="401"/>
      <c r="AK176" s="409"/>
      <c r="AL176" s="401"/>
      <c r="AM176" s="401"/>
      <c r="AN176" s="401"/>
      <c r="AO176" s="401"/>
      <c r="AP176" s="401"/>
      <c r="AQ176" s="401"/>
      <c r="AR176" s="401"/>
      <c r="AS176" s="401"/>
      <c r="AT176" s="401"/>
      <c r="AU176" s="401"/>
      <c r="AV176" s="401"/>
      <c r="AW176" s="409"/>
    </row>
    <row r="177" spans="4:49" ht="14.25" customHeight="1">
      <c r="D177" s="31" t="s">
        <v>222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34"/>
      <c r="X177" s="402"/>
      <c r="Y177" s="402"/>
      <c r="Z177" s="402"/>
      <c r="AA177" s="402"/>
      <c r="AB177" s="402"/>
      <c r="AC177" s="402"/>
      <c r="AD177" s="402"/>
      <c r="AE177" s="402"/>
      <c r="AF177" s="402"/>
      <c r="AG177" s="402"/>
      <c r="AH177" s="402"/>
      <c r="AI177" s="402"/>
      <c r="AJ177" s="402"/>
      <c r="AK177" s="409"/>
      <c r="AL177" s="402"/>
      <c r="AM177" s="402"/>
      <c r="AN177" s="402"/>
      <c r="AO177" s="402"/>
      <c r="AP177" s="402"/>
      <c r="AQ177" s="402"/>
      <c r="AR177" s="402"/>
      <c r="AS177" s="402"/>
      <c r="AT177" s="402"/>
      <c r="AU177" s="402"/>
      <c r="AV177" s="402"/>
      <c r="AW177" s="409"/>
    </row>
    <row r="178" spans="4:49" ht="14.25" customHeight="1">
      <c r="D178" s="31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34"/>
      <c r="X178" s="402"/>
      <c r="Y178" s="402"/>
      <c r="Z178" s="402"/>
      <c r="AA178" s="402"/>
      <c r="AB178" s="402"/>
      <c r="AC178" s="402"/>
      <c r="AD178" s="401"/>
      <c r="AE178" s="402"/>
      <c r="AF178" s="402"/>
      <c r="AG178" s="402"/>
      <c r="AH178" s="402"/>
      <c r="AI178" s="402"/>
      <c r="AJ178" s="402"/>
      <c r="AK178" s="409"/>
      <c r="AL178" s="402"/>
      <c r="AM178" s="402"/>
      <c r="AN178" s="402"/>
      <c r="AO178" s="402"/>
      <c r="AP178" s="402"/>
      <c r="AQ178" s="402"/>
      <c r="AR178" s="402"/>
      <c r="AS178" s="402"/>
      <c r="AT178" s="402"/>
      <c r="AU178" s="402"/>
      <c r="AV178" s="402"/>
      <c r="AW178" s="409"/>
    </row>
    <row r="179" spans="4:49" ht="14.25" customHeight="1">
      <c r="D179" s="477" t="s">
        <v>9</v>
      </c>
      <c r="E179" s="385"/>
      <c r="F179" s="385"/>
      <c r="G179" s="385"/>
      <c r="H179" s="385"/>
      <c r="I179" s="385"/>
      <c r="J179" s="385"/>
      <c r="K179" s="385"/>
      <c r="L179" s="385"/>
      <c r="M179" s="385"/>
      <c r="N179" s="385"/>
      <c r="O179" s="385"/>
      <c r="P179" s="385"/>
      <c r="Q179" s="385"/>
      <c r="R179" s="385"/>
      <c r="S179" s="385"/>
      <c r="T179" s="385"/>
      <c r="U179" s="385"/>
      <c r="V179" s="385"/>
      <c r="W179" s="435"/>
      <c r="X179" s="405"/>
      <c r="Y179" s="403"/>
      <c r="Z179" s="403"/>
      <c r="AA179" s="403"/>
      <c r="AB179" s="403"/>
      <c r="AC179" s="403"/>
      <c r="AD179" s="403"/>
      <c r="AE179" s="403"/>
      <c r="AF179" s="403"/>
      <c r="AG179" s="403"/>
      <c r="AH179" s="403"/>
      <c r="AI179" s="403"/>
      <c r="AJ179" s="403"/>
      <c r="AK179" s="404"/>
      <c r="AL179" s="403"/>
      <c r="AM179" s="403"/>
      <c r="AN179" s="403"/>
      <c r="AO179" s="403"/>
      <c r="AP179" s="403"/>
      <c r="AQ179" s="403"/>
      <c r="AR179" s="403"/>
      <c r="AS179" s="403"/>
      <c r="AT179" s="403"/>
      <c r="AU179" s="403"/>
      <c r="AV179" s="403"/>
      <c r="AW179" s="404"/>
    </row>
    <row r="180" spans="4:49" ht="14.25" customHeight="1">
      <c r="D180" s="32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</row>
    <row r="181" spans="4:49" ht="14.25" customHeight="1">
      <c r="D181" s="30" t="s">
        <v>271</v>
      </c>
      <c r="AB181" s="507"/>
      <c r="AC181" s="385"/>
      <c r="AD181" s="385"/>
      <c r="AE181" s="385"/>
      <c r="AF181" s="385"/>
      <c r="AG181" s="435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</row>
    <row r="182" ht="14.25" customHeight="1">
      <c r="AB182" s="29"/>
    </row>
    <row r="183" spans="4:56" ht="14.25" customHeight="1">
      <c r="D183" s="413" t="s">
        <v>228</v>
      </c>
      <c r="E183" s="489"/>
      <c r="F183" s="489"/>
      <c r="G183" s="489"/>
      <c r="H183" s="489"/>
      <c r="I183" s="489"/>
      <c r="J183" s="489"/>
      <c r="K183" s="489"/>
      <c r="L183" s="489"/>
      <c r="M183" s="489"/>
      <c r="N183" s="489"/>
      <c r="O183" s="489"/>
      <c r="P183" s="489"/>
      <c r="Q183" s="489"/>
      <c r="R183" s="489"/>
      <c r="S183" s="489"/>
      <c r="T183" s="489"/>
      <c r="U183" s="489"/>
      <c r="V183" s="489"/>
      <c r="W183" s="489"/>
      <c r="X183" s="489"/>
      <c r="Y183" s="489"/>
      <c r="Z183" s="489"/>
      <c r="AA183" s="489"/>
      <c r="AB183" s="61"/>
      <c r="AC183" s="489"/>
      <c r="AD183" s="489"/>
      <c r="AE183" s="489"/>
      <c r="AF183" s="489"/>
      <c r="AG183" s="489"/>
      <c r="AH183" s="489"/>
      <c r="AI183" s="489"/>
      <c r="AJ183" s="489"/>
      <c r="AK183" s="489"/>
      <c r="AL183" s="489"/>
      <c r="AM183" s="489"/>
      <c r="AN183" s="489"/>
      <c r="AO183" s="489"/>
      <c r="AP183" s="489"/>
      <c r="AQ183" s="489"/>
      <c r="AR183" s="489"/>
      <c r="AS183" s="489"/>
      <c r="AT183" s="489"/>
      <c r="AU183" s="489"/>
      <c r="AV183" s="489"/>
      <c r="AW183" s="489"/>
      <c r="AX183" s="489"/>
      <c r="AY183" s="489"/>
      <c r="AZ183" s="489"/>
      <c r="BA183" s="489"/>
      <c r="BB183" s="489"/>
      <c r="BC183" s="489"/>
      <c r="BD183" s="489"/>
    </row>
  </sheetData>
  <sheetProtection password="DCD7" sheet="1"/>
  <mergeCells count="142">
    <mergeCell ref="L25:AI26"/>
    <mergeCell ref="D82:BB87"/>
    <mergeCell ref="D158:BC161"/>
    <mergeCell ref="F163:S163"/>
    <mergeCell ref="AL163:AZ163"/>
    <mergeCell ref="AS153:AW153"/>
    <mergeCell ref="AS154:AW154"/>
    <mergeCell ref="AM153:AQ153"/>
    <mergeCell ref="AM154:AQ154"/>
    <mergeCell ref="AG153:AK153"/>
    <mergeCell ref="AG154:AK154"/>
    <mergeCell ref="AS145:AW145"/>
    <mergeCell ref="AS146:AW146"/>
    <mergeCell ref="AS147:AW147"/>
    <mergeCell ref="AS148:AW148"/>
    <mergeCell ref="AS149:AW149"/>
    <mergeCell ref="AS150:AW150"/>
    <mergeCell ref="AS151:AW151"/>
    <mergeCell ref="AS152:AW152"/>
    <mergeCell ref="AM145:AQ145"/>
    <mergeCell ref="AM150:AQ150"/>
    <mergeCell ref="AM151:AQ151"/>
    <mergeCell ref="AM152:AQ152"/>
    <mergeCell ref="AG149:AK149"/>
    <mergeCell ref="AG150:AK150"/>
    <mergeCell ref="AG151:AK151"/>
    <mergeCell ref="AG152:AK152"/>
    <mergeCell ref="AM149:AQ149"/>
    <mergeCell ref="AT139:AX139"/>
    <mergeCell ref="AT140:AX140"/>
    <mergeCell ref="AG145:AK145"/>
    <mergeCell ref="AG146:AK146"/>
    <mergeCell ref="AG147:AK147"/>
    <mergeCell ref="AG148:AK148"/>
    <mergeCell ref="AM146:AQ146"/>
    <mergeCell ref="AM147:AQ147"/>
    <mergeCell ref="AM148:AQ148"/>
    <mergeCell ref="AT133:AX133"/>
    <mergeCell ref="AT134:AX134"/>
    <mergeCell ref="AT135:AX135"/>
    <mergeCell ref="AT136:AX136"/>
    <mergeCell ref="AT137:AX137"/>
    <mergeCell ref="AT138:AX138"/>
    <mergeCell ref="AF139:AJ139"/>
    <mergeCell ref="AF140:AJ140"/>
    <mergeCell ref="AM133:AQ133"/>
    <mergeCell ref="AM134:AQ134"/>
    <mergeCell ref="AM135:AQ135"/>
    <mergeCell ref="AM136:AQ136"/>
    <mergeCell ref="AM137:AQ137"/>
    <mergeCell ref="AM138:AQ138"/>
    <mergeCell ref="AM139:AQ139"/>
    <mergeCell ref="AM140:AQ140"/>
    <mergeCell ref="AF133:AJ133"/>
    <mergeCell ref="AF134:AJ134"/>
    <mergeCell ref="AF135:AJ135"/>
    <mergeCell ref="AF136:AJ136"/>
    <mergeCell ref="AF137:AJ137"/>
    <mergeCell ref="AF138:AJ138"/>
    <mergeCell ref="AF132:AJ132"/>
    <mergeCell ref="AM130:AQ130"/>
    <mergeCell ref="AM131:AQ131"/>
    <mergeCell ref="AM132:AQ132"/>
    <mergeCell ref="AT130:AX130"/>
    <mergeCell ref="AT131:AX131"/>
    <mergeCell ref="AT132:AX132"/>
    <mergeCell ref="BB120:BF120"/>
    <mergeCell ref="BB121:BF121"/>
    <mergeCell ref="BB122:BF122"/>
    <mergeCell ref="BB123:BF123"/>
    <mergeCell ref="AF130:AJ130"/>
    <mergeCell ref="AF131:AJ131"/>
    <mergeCell ref="AV120:AZ120"/>
    <mergeCell ref="AV121:AZ121"/>
    <mergeCell ref="AV122:AZ122"/>
    <mergeCell ref="AV123:AZ123"/>
    <mergeCell ref="BB114:BF114"/>
    <mergeCell ref="BB115:BF115"/>
    <mergeCell ref="BB116:BF116"/>
    <mergeCell ref="BB117:BF117"/>
    <mergeCell ref="BB118:BF118"/>
    <mergeCell ref="BB119:BF119"/>
    <mergeCell ref="AP118:AT118"/>
    <mergeCell ref="AP119:AT119"/>
    <mergeCell ref="AP120:AT120"/>
    <mergeCell ref="AP121:AT121"/>
    <mergeCell ref="AP122:AT122"/>
    <mergeCell ref="AV115:AZ115"/>
    <mergeCell ref="AV116:AZ116"/>
    <mergeCell ref="AV117:AZ117"/>
    <mergeCell ref="AV118:AZ118"/>
    <mergeCell ref="AV119:AZ119"/>
    <mergeCell ref="S122:W122"/>
    <mergeCell ref="Z114:AD114"/>
    <mergeCell ref="Z115:AD115"/>
    <mergeCell ref="Z116:AD116"/>
    <mergeCell ref="Z117:AD117"/>
    <mergeCell ref="Z118:AD118"/>
    <mergeCell ref="Z119:AD119"/>
    <mergeCell ref="Z120:AD120"/>
    <mergeCell ref="Z121:AD121"/>
    <mergeCell ref="Z122:AD122"/>
    <mergeCell ref="L121:P121"/>
    <mergeCell ref="L122:P122"/>
    <mergeCell ref="S114:W114"/>
    <mergeCell ref="S115:W115"/>
    <mergeCell ref="S116:W116"/>
    <mergeCell ref="S117:W117"/>
    <mergeCell ref="S118:W118"/>
    <mergeCell ref="S119:W119"/>
    <mergeCell ref="S120:W120"/>
    <mergeCell ref="S121:W121"/>
    <mergeCell ref="B1:U1"/>
    <mergeCell ref="B2:U2"/>
    <mergeCell ref="B3:U3"/>
    <mergeCell ref="I7:AW7"/>
    <mergeCell ref="S6:AS6"/>
    <mergeCell ref="L120:P120"/>
    <mergeCell ref="AP114:AT114"/>
    <mergeCell ref="AP115:AT115"/>
    <mergeCell ref="AP116:AT116"/>
    <mergeCell ref="AP117:AT117"/>
    <mergeCell ref="Z113:AD113"/>
    <mergeCell ref="S113:W113"/>
    <mergeCell ref="L113:P113"/>
    <mergeCell ref="AF129:AJ129"/>
    <mergeCell ref="L114:P114"/>
    <mergeCell ref="L115:P115"/>
    <mergeCell ref="L116:P116"/>
    <mergeCell ref="L117:P117"/>
    <mergeCell ref="L118:P118"/>
    <mergeCell ref="L119:P119"/>
    <mergeCell ref="AG144:AK144"/>
    <mergeCell ref="AM144:AQ144"/>
    <mergeCell ref="AS144:AW144"/>
    <mergeCell ref="BB113:BF113"/>
    <mergeCell ref="AM129:AQ129"/>
    <mergeCell ref="AT129:AX129"/>
    <mergeCell ref="AP113:AT113"/>
    <mergeCell ref="AV113:AZ113"/>
    <mergeCell ref="AP123:AT123"/>
    <mergeCell ref="AV114:AZ114"/>
  </mergeCells>
  <printOptions horizontalCentered="1"/>
  <pageMargins left="0.5905511811023623" right="0.3937007874015748" top="0.5905511811023623" bottom="0.1968503937007874" header="0.31496062992125984" footer="0.1968503937007874"/>
  <pageSetup horizontalDpi="600" verticalDpi="600" orientation="portrait" paperSize="9" scale="78" r:id="rId1"/>
  <rowBreaks count="2" manualBreakCount="2">
    <brk id="69" max="58" man="1"/>
    <brk id="141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P128"/>
  <sheetViews>
    <sheetView zoomScale="75" zoomScaleNormal="75" zoomScalePageLayoutView="0" workbookViewId="0" topLeftCell="A1">
      <selection activeCell="AF3" sqref="AF3"/>
    </sheetView>
  </sheetViews>
  <sheetFormatPr defaultColWidth="2.7109375" defaultRowHeight="12.75"/>
  <cols>
    <col min="1" max="14" width="2.7109375" style="0" customWidth="1"/>
    <col min="15" max="17" width="3.28125" style="0" customWidth="1"/>
    <col min="18" max="19" width="2.7109375" style="0" customWidth="1"/>
    <col min="20" max="22" width="3.28125" style="0" customWidth="1"/>
    <col min="23" max="24" width="2.7109375" style="0" customWidth="1"/>
    <col min="25" max="27" width="3.28125" style="0" customWidth="1"/>
  </cols>
  <sheetData>
    <row r="1" spans="1:42" ht="12.75">
      <c r="A1" s="1" t="s">
        <v>1</v>
      </c>
      <c r="B1" s="1"/>
      <c r="C1" s="1"/>
      <c r="D1" s="1"/>
      <c r="E1" s="1"/>
      <c r="F1" s="1"/>
      <c r="G1" s="1"/>
      <c r="H1" s="1"/>
      <c r="I1" s="1"/>
      <c r="AN1" s="60"/>
      <c r="AO1" s="60"/>
      <c r="AP1" s="60"/>
    </row>
    <row r="2" spans="2:42" ht="12.75">
      <c r="B2" s="1" t="s">
        <v>15</v>
      </c>
      <c r="C2" s="1"/>
      <c r="D2" s="1"/>
      <c r="E2" s="1"/>
      <c r="F2" s="1"/>
      <c r="G2" s="1"/>
      <c r="H2" s="1"/>
      <c r="I2" s="1"/>
      <c r="AN2" s="60"/>
      <c r="AO2" s="60"/>
      <c r="AP2" s="60"/>
    </row>
    <row r="3" spans="29:42" ht="12.75">
      <c r="AC3" s="35" t="s">
        <v>16</v>
      </c>
      <c r="AD3" s="25"/>
      <c r="AE3" s="25"/>
      <c r="AF3" s="290"/>
      <c r="AG3" s="132"/>
      <c r="AH3" s="132"/>
      <c r="AI3" s="133"/>
      <c r="AN3" s="60"/>
      <c r="AO3" s="60"/>
      <c r="AP3" s="60"/>
    </row>
    <row r="4" spans="40:42" ht="12.75">
      <c r="AN4" s="60"/>
      <c r="AO4" s="60"/>
      <c r="AP4" s="60"/>
    </row>
    <row r="5" spans="12:42" ht="15.75">
      <c r="L5" s="17" t="s">
        <v>17</v>
      </c>
      <c r="M5" s="17"/>
      <c r="N5" s="17"/>
      <c r="O5" s="17"/>
      <c r="P5" s="17"/>
      <c r="Q5" s="17"/>
      <c r="R5" s="17"/>
      <c r="S5" s="17"/>
      <c r="T5" s="17"/>
      <c r="U5" s="17"/>
      <c r="V5" s="36"/>
      <c r="W5" s="36"/>
      <c r="AN5" s="60"/>
      <c r="AO5" s="60"/>
      <c r="AP5" s="60"/>
    </row>
    <row r="6" spans="40:42" ht="12.75">
      <c r="AN6" s="60"/>
      <c r="AO6" s="60"/>
      <c r="AP6" s="60"/>
    </row>
    <row r="7" spans="1:42" ht="12.75">
      <c r="A7" s="18" t="s">
        <v>18</v>
      </c>
      <c r="B7" s="19"/>
      <c r="C7" s="19"/>
      <c r="D7" s="20"/>
      <c r="E7" s="137">
        <f>[0]!raison</f>
        <v>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35"/>
      <c r="AD7" s="25" t="s">
        <v>19</v>
      </c>
      <c r="AE7" s="25"/>
      <c r="AF7" s="25"/>
      <c r="AG7" s="25"/>
      <c r="AH7" s="25"/>
      <c r="AI7" s="26"/>
      <c r="AN7" s="60"/>
      <c r="AO7" s="60"/>
      <c r="AP7" s="60"/>
    </row>
    <row r="8" spans="1:42" ht="12.75">
      <c r="A8" s="24" t="s">
        <v>20</v>
      </c>
      <c r="B8" s="22"/>
      <c r="C8" s="22"/>
      <c r="D8" s="23"/>
      <c r="E8" s="137" t="e">
        <f>[0]!sect</f>
        <v>#REF!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290"/>
      <c r="AD8" s="132"/>
      <c r="AE8" s="132"/>
      <c r="AF8" s="132"/>
      <c r="AG8" s="132"/>
      <c r="AH8" s="132"/>
      <c r="AI8" s="133"/>
      <c r="AN8" s="60"/>
      <c r="AO8" s="60"/>
      <c r="AP8" s="60"/>
    </row>
    <row r="9" spans="40:42" ht="12.75">
      <c r="AN9" s="60"/>
      <c r="AO9" s="60"/>
      <c r="AP9" s="60"/>
    </row>
    <row r="10" spans="1:4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7" t="s">
        <v>21</v>
      </c>
      <c r="O10" s="38"/>
      <c r="P10" s="38"/>
      <c r="Q10" s="38"/>
      <c r="R10" s="39"/>
      <c r="S10" s="40"/>
      <c r="T10" s="41"/>
      <c r="U10" s="41" t="s">
        <v>22</v>
      </c>
      <c r="V10" s="41"/>
      <c r="W10" s="41"/>
      <c r="X10" s="41"/>
      <c r="Y10" s="41"/>
      <c r="Z10" s="41"/>
      <c r="AA10" s="41"/>
      <c r="AB10" s="42"/>
      <c r="AC10" s="37"/>
      <c r="AD10" s="38"/>
      <c r="AE10" s="38"/>
      <c r="AF10" s="38"/>
      <c r="AG10" s="38"/>
      <c r="AH10" s="38"/>
      <c r="AI10" s="39"/>
      <c r="AL10" s="190"/>
      <c r="AM10" s="191" t="s">
        <v>23</v>
      </c>
      <c r="AN10" s="191"/>
      <c r="AO10" s="191"/>
      <c r="AP10" s="192"/>
    </row>
    <row r="11" spans="1:42" ht="12.75">
      <c r="A11" s="43"/>
      <c r="B11" s="44"/>
      <c r="C11" s="44"/>
      <c r="D11" s="44"/>
      <c r="E11" s="44" t="s">
        <v>24</v>
      </c>
      <c r="F11" s="44"/>
      <c r="G11" s="44"/>
      <c r="H11" s="44"/>
      <c r="I11" s="44"/>
      <c r="J11" s="44"/>
      <c r="K11" s="44"/>
      <c r="L11" s="44"/>
      <c r="M11" s="44"/>
      <c r="N11" s="43" t="s">
        <v>25</v>
      </c>
      <c r="O11" s="44"/>
      <c r="P11" s="44"/>
      <c r="Q11" s="44"/>
      <c r="R11" s="45"/>
      <c r="S11" s="37" t="s">
        <v>26</v>
      </c>
      <c r="T11" s="38"/>
      <c r="U11" s="38"/>
      <c r="V11" s="38"/>
      <c r="W11" s="38"/>
      <c r="X11" s="37"/>
      <c r="Y11" s="38" t="s">
        <v>27</v>
      </c>
      <c r="Z11" s="38"/>
      <c r="AA11" s="38"/>
      <c r="AB11" s="38"/>
      <c r="AC11" s="43"/>
      <c r="AD11" s="44" t="s">
        <v>28</v>
      </c>
      <c r="AE11" s="44"/>
      <c r="AF11" s="44"/>
      <c r="AG11" s="44"/>
      <c r="AH11" s="44"/>
      <c r="AI11" s="45"/>
      <c r="AL11" s="193"/>
      <c r="AM11" s="194" t="s">
        <v>29</v>
      </c>
      <c r="AN11" s="194"/>
      <c r="AO11" s="194"/>
      <c r="AP11" s="195"/>
    </row>
    <row r="12" spans="1:42" ht="12.7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6"/>
      <c r="O12" s="47" t="s">
        <v>30</v>
      </c>
      <c r="P12" s="47"/>
      <c r="Q12" s="47"/>
      <c r="R12" s="48"/>
      <c r="S12" s="46"/>
      <c r="T12" s="47" t="s">
        <v>31</v>
      </c>
      <c r="U12" s="47"/>
      <c r="V12" s="47"/>
      <c r="W12" s="47"/>
      <c r="X12" s="46"/>
      <c r="Y12" s="47"/>
      <c r="Z12" s="47"/>
      <c r="AA12" s="47"/>
      <c r="AB12" s="47"/>
      <c r="AC12" s="46"/>
      <c r="AD12" s="47"/>
      <c r="AE12" s="47"/>
      <c r="AF12" s="47"/>
      <c r="AG12" s="47"/>
      <c r="AH12" s="47"/>
      <c r="AI12" s="48"/>
      <c r="AL12" s="196"/>
      <c r="AM12" s="197" t="s">
        <v>32</v>
      </c>
      <c r="AN12" s="197"/>
      <c r="AO12" s="197"/>
      <c r="AP12" s="198"/>
    </row>
    <row r="13" spans="1:42" ht="12.75">
      <c r="A13" s="11" t="s">
        <v>33</v>
      </c>
      <c r="B13" s="32"/>
      <c r="C13" s="32"/>
      <c r="D13" s="32"/>
      <c r="E13" s="32"/>
      <c r="F13" s="32"/>
      <c r="G13" s="61"/>
      <c r="H13" s="61"/>
      <c r="I13" s="61"/>
      <c r="J13" s="61"/>
      <c r="K13" s="29"/>
      <c r="L13" s="29"/>
      <c r="M13" s="34"/>
      <c r="N13" s="12"/>
      <c r="O13" s="3"/>
      <c r="P13" s="3"/>
      <c r="Q13" s="3"/>
      <c r="R13" s="3"/>
      <c r="S13" s="12"/>
      <c r="T13" s="3"/>
      <c r="U13" s="3"/>
      <c r="V13" s="3"/>
      <c r="W13" s="3"/>
      <c r="X13" s="5"/>
      <c r="Y13" s="65"/>
      <c r="Z13" s="65"/>
      <c r="AA13" s="65"/>
      <c r="AB13" s="66"/>
      <c r="AC13" s="67"/>
      <c r="AD13" s="65"/>
      <c r="AE13" s="65"/>
      <c r="AF13" s="65"/>
      <c r="AG13" s="65"/>
      <c r="AH13" s="65"/>
      <c r="AI13" s="66"/>
      <c r="AJ13" s="30"/>
      <c r="AK13" s="30"/>
      <c r="AL13" s="30"/>
      <c r="AM13" s="120"/>
      <c r="AN13" s="121"/>
      <c r="AO13" s="122"/>
      <c r="AP13" s="60"/>
    </row>
    <row r="14" spans="1:42" ht="12.75">
      <c r="A14" s="136" t="e">
        <f>[0]!invesmat1</f>
        <v>#REF!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62"/>
      <c r="M14" s="63"/>
      <c r="N14" s="82"/>
      <c r="O14" s="159" t="e">
        <f>[0]!matcou1</f>
        <v>#REF!</v>
      </c>
      <c r="P14" s="78"/>
      <c r="Q14" s="79"/>
      <c r="R14" s="83"/>
      <c r="S14" s="82"/>
      <c r="T14" s="138">
        <v>0</v>
      </c>
      <c r="U14" s="78"/>
      <c r="V14" s="79"/>
      <c r="W14" s="81"/>
      <c r="X14" s="87"/>
      <c r="Y14" s="88"/>
      <c r="Z14" s="88"/>
      <c r="AA14" s="88"/>
      <c r="AB14" s="89"/>
      <c r="AC14" s="31"/>
      <c r="AD14" s="29"/>
      <c r="AE14" s="29"/>
      <c r="AF14" s="29"/>
      <c r="AG14" s="29"/>
      <c r="AH14" s="29"/>
      <c r="AI14" s="34"/>
      <c r="AJ14" s="30"/>
      <c r="AK14" s="30"/>
      <c r="AL14" s="30"/>
      <c r="AM14" s="123"/>
      <c r="AN14" s="124"/>
      <c r="AO14" s="125"/>
      <c r="AP14" s="60"/>
    </row>
    <row r="15" spans="1:42" ht="12.75">
      <c r="A15" s="136" t="e">
        <f>[0]!invesmat2</f>
        <v>#REF!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62"/>
      <c r="M15" s="64"/>
      <c r="N15" s="84"/>
      <c r="O15" s="159" t="e">
        <f>[0]!matcou2</f>
        <v>#REF!</v>
      </c>
      <c r="P15" s="78"/>
      <c r="Q15" s="79"/>
      <c r="R15" s="83"/>
      <c r="S15" s="82"/>
      <c r="T15" s="138"/>
      <c r="U15" s="78"/>
      <c r="V15" s="79"/>
      <c r="W15" s="81"/>
      <c r="X15" s="87"/>
      <c r="Y15" s="88"/>
      <c r="Z15" s="88"/>
      <c r="AA15" s="88"/>
      <c r="AB15" s="89"/>
      <c r="AC15" s="31"/>
      <c r="AD15" s="29"/>
      <c r="AE15" s="29"/>
      <c r="AF15" s="29"/>
      <c r="AG15" s="29"/>
      <c r="AH15" s="29"/>
      <c r="AI15" s="34"/>
      <c r="AJ15" s="30"/>
      <c r="AK15" s="30"/>
      <c r="AL15" s="30"/>
      <c r="AM15" s="123"/>
      <c r="AN15" s="124"/>
      <c r="AO15" s="125"/>
      <c r="AP15" s="60"/>
    </row>
    <row r="16" spans="1:42" ht="12.75">
      <c r="A16" s="136" t="e">
        <f>[0]!invesmat3</f>
        <v>#REF!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62"/>
      <c r="M16" s="64"/>
      <c r="N16" s="84"/>
      <c r="O16" s="159" t="e">
        <f>[0]!matcou3</f>
        <v>#REF!</v>
      </c>
      <c r="P16" s="78"/>
      <c r="Q16" s="79"/>
      <c r="R16" s="83"/>
      <c r="S16" s="82"/>
      <c r="T16" s="138"/>
      <c r="U16" s="78"/>
      <c r="V16" s="79"/>
      <c r="W16" s="81"/>
      <c r="X16" s="87"/>
      <c r="Y16" s="88"/>
      <c r="Z16" s="88"/>
      <c r="AA16" s="88"/>
      <c r="AB16" s="89"/>
      <c r="AC16" s="31"/>
      <c r="AD16" s="29"/>
      <c r="AE16" s="29"/>
      <c r="AF16" s="29"/>
      <c r="AG16" s="29"/>
      <c r="AH16" s="29"/>
      <c r="AI16" s="34"/>
      <c r="AJ16" s="30"/>
      <c r="AK16" s="30"/>
      <c r="AL16" s="30"/>
      <c r="AM16" s="123"/>
      <c r="AN16" s="124"/>
      <c r="AO16" s="125"/>
      <c r="AP16" s="60"/>
    </row>
    <row r="17" spans="1:42" ht="12.75">
      <c r="A17" s="136" t="e">
        <f>[0]!invesmat4</f>
        <v>#REF!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62"/>
      <c r="M17" s="64"/>
      <c r="N17" s="84"/>
      <c r="O17" s="159" t="e">
        <f>[0]!matcou4</f>
        <v>#REF!</v>
      </c>
      <c r="P17" s="78"/>
      <c r="Q17" s="79"/>
      <c r="R17" s="83"/>
      <c r="S17" s="82"/>
      <c r="T17" s="138"/>
      <c r="U17" s="78"/>
      <c r="V17" s="79"/>
      <c r="W17" s="81"/>
      <c r="X17" s="87"/>
      <c r="Y17" s="88"/>
      <c r="Z17" s="88"/>
      <c r="AA17" s="88"/>
      <c r="AB17" s="89"/>
      <c r="AC17" s="31"/>
      <c r="AD17" s="29"/>
      <c r="AE17" s="29"/>
      <c r="AF17" s="29"/>
      <c r="AG17" s="29"/>
      <c r="AH17" s="29"/>
      <c r="AI17" s="34"/>
      <c r="AJ17" s="30"/>
      <c r="AK17" s="30"/>
      <c r="AL17" s="30"/>
      <c r="AM17" s="123"/>
      <c r="AN17" s="124"/>
      <c r="AO17" s="125"/>
      <c r="AP17" s="60"/>
    </row>
    <row r="18" spans="1:42" ht="12.75">
      <c r="A18" s="136" t="e">
        <f>[0]!invesmat5</f>
        <v>#REF!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62"/>
      <c r="M18" s="64"/>
      <c r="N18" s="84"/>
      <c r="O18" s="159" t="e">
        <f>[0]!matcou5</f>
        <v>#REF!</v>
      </c>
      <c r="P18" s="78"/>
      <c r="Q18" s="79"/>
      <c r="R18" s="83"/>
      <c r="S18" s="82"/>
      <c r="T18" s="138"/>
      <c r="U18" s="78"/>
      <c r="V18" s="79"/>
      <c r="W18" s="81"/>
      <c r="X18" s="87"/>
      <c r="Y18" s="88"/>
      <c r="Z18" s="88"/>
      <c r="AA18" s="88"/>
      <c r="AB18" s="89"/>
      <c r="AC18" s="31"/>
      <c r="AD18" s="29"/>
      <c r="AE18" s="29"/>
      <c r="AF18" s="29"/>
      <c r="AG18" s="29"/>
      <c r="AH18" s="29"/>
      <c r="AI18" s="34"/>
      <c r="AJ18" s="30"/>
      <c r="AK18" s="30"/>
      <c r="AL18" s="30"/>
      <c r="AM18" s="123"/>
      <c r="AN18" s="124"/>
      <c r="AO18" s="125"/>
      <c r="AP18" s="60"/>
    </row>
    <row r="19" spans="1:42" ht="12.75">
      <c r="A19" s="136" t="e">
        <f>[0]!invesmat6</f>
        <v>#REF!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62"/>
      <c r="M19" s="64"/>
      <c r="N19" s="84"/>
      <c r="O19" s="159" t="e">
        <f>[0]!matcou6</f>
        <v>#REF!</v>
      </c>
      <c r="P19" s="78"/>
      <c r="Q19" s="79"/>
      <c r="R19" s="83"/>
      <c r="S19" s="82"/>
      <c r="T19" s="138"/>
      <c r="U19" s="78"/>
      <c r="V19" s="79"/>
      <c r="W19" s="81"/>
      <c r="X19" s="87"/>
      <c r="Y19" s="88"/>
      <c r="Z19" s="88"/>
      <c r="AA19" s="88"/>
      <c r="AB19" s="89"/>
      <c r="AC19" s="31"/>
      <c r="AD19" s="29"/>
      <c r="AE19" s="29"/>
      <c r="AF19" s="29"/>
      <c r="AG19" s="29"/>
      <c r="AH19" s="29"/>
      <c r="AI19" s="34"/>
      <c r="AJ19" s="30"/>
      <c r="AK19" s="30"/>
      <c r="AL19" s="30"/>
      <c r="AM19" s="123"/>
      <c r="AN19" s="124"/>
      <c r="AO19" s="125"/>
      <c r="AP19" s="60"/>
    </row>
    <row r="20" spans="1:42" ht="12.75">
      <c r="A20" s="136" t="e">
        <f>[0]!invesmat7</f>
        <v>#REF!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62"/>
      <c r="M20" s="64"/>
      <c r="N20" s="84"/>
      <c r="O20" s="159" t="e">
        <f>[0]!matcou7</f>
        <v>#REF!</v>
      </c>
      <c r="P20" s="78"/>
      <c r="Q20" s="79"/>
      <c r="R20" s="83"/>
      <c r="S20" s="82"/>
      <c r="T20" s="138"/>
      <c r="U20" s="78"/>
      <c r="V20" s="79"/>
      <c r="W20" s="81"/>
      <c r="X20" s="87"/>
      <c r="Y20" s="88"/>
      <c r="Z20" s="88"/>
      <c r="AA20" s="88"/>
      <c r="AB20" s="89"/>
      <c r="AC20" s="31"/>
      <c r="AD20" s="29"/>
      <c r="AE20" s="29"/>
      <c r="AF20" s="29"/>
      <c r="AG20" s="29"/>
      <c r="AH20" s="29"/>
      <c r="AI20" s="34"/>
      <c r="AJ20" s="30"/>
      <c r="AK20" s="30"/>
      <c r="AL20" s="30"/>
      <c r="AM20" s="123"/>
      <c r="AN20" s="124"/>
      <c r="AO20" s="125"/>
      <c r="AP20" s="60"/>
    </row>
    <row r="21" spans="1:42" ht="12.75">
      <c r="A21" s="136" t="e">
        <f>[0]!invesmat8</f>
        <v>#REF!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62"/>
      <c r="M21" s="64"/>
      <c r="N21" s="84"/>
      <c r="O21" s="159" t="e">
        <f>[0]!matcou8</f>
        <v>#REF!</v>
      </c>
      <c r="P21" s="78"/>
      <c r="Q21" s="79"/>
      <c r="R21" s="83"/>
      <c r="S21" s="82"/>
      <c r="T21" s="138"/>
      <c r="U21" s="78"/>
      <c r="V21" s="79"/>
      <c r="W21" s="81"/>
      <c r="X21" s="87"/>
      <c r="Y21" s="88"/>
      <c r="Z21" s="88"/>
      <c r="AA21" s="88"/>
      <c r="AB21" s="89"/>
      <c r="AC21" s="31"/>
      <c r="AD21" s="29"/>
      <c r="AE21" s="29"/>
      <c r="AF21" s="29"/>
      <c r="AG21" s="29"/>
      <c r="AH21" s="29"/>
      <c r="AI21" s="34"/>
      <c r="AJ21" s="30"/>
      <c r="AK21" s="30"/>
      <c r="AL21" s="30"/>
      <c r="AM21" s="123"/>
      <c r="AN21" s="124"/>
      <c r="AO21" s="125"/>
      <c r="AP21" s="60"/>
    </row>
    <row r="22" spans="1:42" ht="12.75">
      <c r="A22" s="12"/>
      <c r="B22" s="3"/>
      <c r="C22" s="3"/>
      <c r="D22" s="3"/>
      <c r="E22" s="3"/>
      <c r="F22" s="3"/>
      <c r="G22" s="3"/>
      <c r="H22" s="3"/>
      <c r="I22" s="9" t="s">
        <v>34</v>
      </c>
      <c r="J22" s="9"/>
      <c r="K22" s="3"/>
      <c r="L22" s="3"/>
      <c r="M22" s="10"/>
      <c r="N22" s="84"/>
      <c r="O22" s="264" t="e">
        <f>+SUM(O14:O21)</f>
        <v>#REF!</v>
      </c>
      <c r="P22" s="139"/>
      <c r="Q22" s="140"/>
      <c r="R22" s="83"/>
      <c r="S22" s="82"/>
      <c r="T22" s="265">
        <f>+SUM(T14:T21)</f>
        <v>0</v>
      </c>
      <c r="U22" s="139"/>
      <c r="V22" s="135"/>
      <c r="W22" s="81"/>
      <c r="X22" s="80"/>
      <c r="Y22" s="88"/>
      <c r="Z22" s="88"/>
      <c r="AA22" s="88"/>
      <c r="AB22" s="89"/>
      <c r="AC22" s="31"/>
      <c r="AD22" s="29"/>
      <c r="AE22" s="29"/>
      <c r="AF22" s="29"/>
      <c r="AG22" s="29"/>
      <c r="AH22" s="29"/>
      <c r="AI22" s="34"/>
      <c r="AJ22" s="30"/>
      <c r="AK22" s="30"/>
      <c r="AL22" s="30"/>
      <c r="AM22" s="126"/>
      <c r="AN22" s="124"/>
      <c r="AO22" s="125"/>
      <c r="AP22" s="60"/>
    </row>
    <row r="23" spans="1:42" ht="12.75">
      <c r="A23" s="11" t="s">
        <v>35</v>
      </c>
      <c r="B23" s="9"/>
      <c r="C23" s="9"/>
      <c r="D23" s="9"/>
      <c r="E23" s="9"/>
      <c r="F23" s="9"/>
      <c r="G23" s="9"/>
      <c r="H23" s="49"/>
      <c r="I23" s="49"/>
      <c r="J23" s="49"/>
      <c r="K23" s="49"/>
      <c r="L23" s="3"/>
      <c r="M23" s="10"/>
      <c r="N23" s="84"/>
      <c r="O23" s="90"/>
      <c r="P23" s="90"/>
      <c r="Q23" s="90"/>
      <c r="R23" s="91"/>
      <c r="S23" s="82"/>
      <c r="T23" s="90"/>
      <c r="U23" s="90"/>
      <c r="V23" s="90"/>
      <c r="W23" s="92"/>
      <c r="X23" s="80"/>
      <c r="Y23" s="88"/>
      <c r="Z23" s="88"/>
      <c r="AA23" s="88"/>
      <c r="AB23" s="89"/>
      <c r="AC23" s="31"/>
      <c r="AD23" s="29"/>
      <c r="AE23" s="29"/>
      <c r="AF23" s="29"/>
      <c r="AG23" s="29"/>
      <c r="AH23" s="29"/>
      <c r="AI23" s="34"/>
      <c r="AJ23" s="30"/>
      <c r="AK23" s="30"/>
      <c r="AL23" s="30"/>
      <c r="AM23" s="126"/>
      <c r="AN23" s="124"/>
      <c r="AO23" s="125"/>
      <c r="AP23" s="60"/>
    </row>
    <row r="24" spans="1:42" ht="12.75">
      <c r="A24" s="136" t="e">
        <f>[0]!invesimm1</f>
        <v>#REF!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62"/>
      <c r="M24" s="64"/>
      <c r="N24" s="84"/>
      <c r="O24" s="159" t="e">
        <f>[0]!immcou1</f>
        <v>#REF!</v>
      </c>
      <c r="P24" s="78"/>
      <c r="Q24" s="79"/>
      <c r="R24" s="83"/>
      <c r="S24" s="82"/>
      <c r="T24" s="266"/>
      <c r="U24" s="78"/>
      <c r="V24" s="79"/>
      <c r="W24" s="81"/>
      <c r="X24" s="87"/>
      <c r="Y24" s="88"/>
      <c r="Z24" s="88"/>
      <c r="AA24" s="88"/>
      <c r="AB24" s="89"/>
      <c r="AC24" s="31"/>
      <c r="AD24" s="29"/>
      <c r="AE24" s="29"/>
      <c r="AF24" s="29"/>
      <c r="AG24" s="29"/>
      <c r="AH24" s="29"/>
      <c r="AI24" s="34"/>
      <c r="AJ24" s="30"/>
      <c r="AK24" s="30"/>
      <c r="AL24" s="30"/>
      <c r="AM24" s="123"/>
      <c r="AN24" s="124"/>
      <c r="AO24" s="125"/>
      <c r="AP24" s="60"/>
    </row>
    <row r="25" spans="1:42" ht="12.75">
      <c r="A25" s="136" t="e">
        <f>[0]!invesimm2</f>
        <v>#REF!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62"/>
      <c r="M25" s="63"/>
      <c r="N25" s="84"/>
      <c r="O25" s="159" t="e">
        <f>[0]!immcou2</f>
        <v>#REF!</v>
      </c>
      <c r="P25" s="78"/>
      <c r="Q25" s="79"/>
      <c r="R25" s="83"/>
      <c r="S25" s="82"/>
      <c r="T25" s="266"/>
      <c r="U25" s="78"/>
      <c r="V25" s="79"/>
      <c r="W25" s="81"/>
      <c r="X25" s="87"/>
      <c r="Y25" s="88"/>
      <c r="Z25" s="88"/>
      <c r="AA25" s="88"/>
      <c r="AB25" s="89"/>
      <c r="AC25" s="31"/>
      <c r="AD25" s="29"/>
      <c r="AE25" s="29"/>
      <c r="AF25" s="29"/>
      <c r="AG25" s="29"/>
      <c r="AH25" s="29"/>
      <c r="AI25" s="34"/>
      <c r="AJ25" s="30"/>
      <c r="AK25" s="30"/>
      <c r="AL25" s="30"/>
      <c r="AM25" s="123"/>
      <c r="AN25" s="124"/>
      <c r="AO25" s="125"/>
      <c r="AP25" s="60"/>
    </row>
    <row r="26" spans="1:42" ht="12.75">
      <c r="A26" s="136" t="e">
        <f>[0]!invesimm3</f>
        <v>#REF!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62"/>
      <c r="M26" s="64"/>
      <c r="N26" s="84"/>
      <c r="O26" s="159" t="e">
        <f>[0]!immcou3</f>
        <v>#REF!</v>
      </c>
      <c r="P26" s="78"/>
      <c r="Q26" s="79"/>
      <c r="R26" s="83"/>
      <c r="S26" s="82"/>
      <c r="T26" s="266"/>
      <c r="U26" s="78"/>
      <c r="V26" s="79"/>
      <c r="W26" s="81"/>
      <c r="X26" s="87"/>
      <c r="Y26" s="88"/>
      <c r="Z26" s="88"/>
      <c r="AA26" s="88"/>
      <c r="AB26" s="89"/>
      <c r="AC26" s="31"/>
      <c r="AD26" s="29"/>
      <c r="AE26" s="29"/>
      <c r="AF26" s="29"/>
      <c r="AG26" s="29"/>
      <c r="AH26" s="29"/>
      <c r="AI26" s="34"/>
      <c r="AJ26" s="30"/>
      <c r="AK26" s="30"/>
      <c r="AL26" s="30"/>
      <c r="AM26" s="123"/>
      <c r="AN26" s="124"/>
      <c r="AO26" s="125"/>
      <c r="AP26" s="60"/>
    </row>
    <row r="27" spans="1:42" ht="12.75">
      <c r="A27" s="136" t="e">
        <f>[0]!invesimm4</f>
        <v>#REF!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62"/>
      <c r="M27" s="64"/>
      <c r="N27" s="84"/>
      <c r="O27" s="159" t="e">
        <f>[0]!immcou4</f>
        <v>#REF!</v>
      </c>
      <c r="P27" s="78"/>
      <c r="Q27" s="79"/>
      <c r="R27" s="83"/>
      <c r="S27" s="82"/>
      <c r="T27" s="266"/>
      <c r="U27" s="78"/>
      <c r="V27" s="79"/>
      <c r="W27" s="81"/>
      <c r="X27" s="87"/>
      <c r="Y27" s="88"/>
      <c r="Z27" s="88"/>
      <c r="AA27" s="88"/>
      <c r="AB27" s="89"/>
      <c r="AC27" s="31"/>
      <c r="AD27" s="29"/>
      <c r="AE27" s="29"/>
      <c r="AF27" s="29"/>
      <c r="AG27" s="29"/>
      <c r="AH27" s="29"/>
      <c r="AI27" s="34"/>
      <c r="AJ27" s="30"/>
      <c r="AK27" s="30"/>
      <c r="AL27" s="30"/>
      <c r="AM27" s="123"/>
      <c r="AN27" s="124"/>
      <c r="AO27" s="125"/>
      <c r="AP27" s="60"/>
    </row>
    <row r="28" spans="1:42" ht="12.75">
      <c r="A28" s="136" t="e">
        <f>[0]!invesimm5</f>
        <v>#REF!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62"/>
      <c r="M28" s="64"/>
      <c r="N28" s="84"/>
      <c r="O28" s="159" t="e">
        <f>[0]!immcou5</f>
        <v>#REF!</v>
      </c>
      <c r="P28" s="78"/>
      <c r="Q28" s="79"/>
      <c r="R28" s="83"/>
      <c r="S28" s="82"/>
      <c r="T28" s="266"/>
      <c r="U28" s="78"/>
      <c r="V28" s="79"/>
      <c r="W28" s="81"/>
      <c r="X28" s="87"/>
      <c r="Y28" s="88"/>
      <c r="Z28" s="88"/>
      <c r="AA28" s="88"/>
      <c r="AB28" s="89"/>
      <c r="AC28" s="31"/>
      <c r="AD28" s="29"/>
      <c r="AE28" s="29"/>
      <c r="AF28" s="29"/>
      <c r="AG28" s="29"/>
      <c r="AH28" s="29"/>
      <c r="AI28" s="34"/>
      <c r="AJ28" s="30"/>
      <c r="AK28" s="30"/>
      <c r="AL28" s="30"/>
      <c r="AM28" s="123"/>
      <c r="AN28" s="124"/>
      <c r="AO28" s="125"/>
      <c r="AP28" s="60"/>
    </row>
    <row r="29" spans="1:42" ht="12.75">
      <c r="A29" s="136" t="e">
        <f>[0]!invesimm6</f>
        <v>#REF!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62"/>
      <c r="M29" s="64"/>
      <c r="N29" s="84"/>
      <c r="O29" s="159" t="e">
        <f>[0]!immcou6</f>
        <v>#REF!</v>
      </c>
      <c r="P29" s="78"/>
      <c r="Q29" s="79"/>
      <c r="R29" s="83"/>
      <c r="S29" s="82"/>
      <c r="T29" s="266"/>
      <c r="U29" s="78"/>
      <c r="V29" s="79"/>
      <c r="W29" s="81"/>
      <c r="X29" s="87"/>
      <c r="Y29" s="88"/>
      <c r="Z29" s="88"/>
      <c r="AA29" s="88"/>
      <c r="AB29" s="89"/>
      <c r="AC29" s="31"/>
      <c r="AD29" s="29"/>
      <c r="AE29" s="29"/>
      <c r="AF29" s="29"/>
      <c r="AG29" s="29"/>
      <c r="AH29" s="29"/>
      <c r="AI29" s="34"/>
      <c r="AJ29" s="30"/>
      <c r="AK29" s="30"/>
      <c r="AL29" s="30"/>
      <c r="AM29" s="123"/>
      <c r="AN29" s="124"/>
      <c r="AO29" s="125"/>
      <c r="AP29" s="60"/>
    </row>
    <row r="30" spans="1:42" ht="12.75">
      <c r="A30" s="136" t="e">
        <f>[0]!invesimm7</f>
        <v>#REF!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62"/>
      <c r="M30" s="64"/>
      <c r="N30" s="84"/>
      <c r="O30" s="159" t="e">
        <f>[0]!immcou7</f>
        <v>#REF!</v>
      </c>
      <c r="P30" s="78"/>
      <c r="Q30" s="79"/>
      <c r="R30" s="83"/>
      <c r="S30" s="82"/>
      <c r="T30" s="266"/>
      <c r="U30" s="78"/>
      <c r="V30" s="79"/>
      <c r="W30" s="81"/>
      <c r="X30" s="87"/>
      <c r="Y30" s="88"/>
      <c r="Z30" s="88"/>
      <c r="AA30" s="88"/>
      <c r="AB30" s="89"/>
      <c r="AC30" s="31"/>
      <c r="AD30" s="29"/>
      <c r="AE30" s="29"/>
      <c r="AF30" s="29"/>
      <c r="AG30" s="29"/>
      <c r="AH30" s="29"/>
      <c r="AI30" s="34"/>
      <c r="AJ30" s="30"/>
      <c r="AK30" s="30"/>
      <c r="AL30" s="30"/>
      <c r="AM30" s="123"/>
      <c r="AN30" s="124"/>
      <c r="AO30" s="125"/>
      <c r="AP30" s="60"/>
    </row>
    <row r="31" spans="1:42" ht="12.75">
      <c r="A31" s="136" t="e">
        <f>[0]!invesimm8</f>
        <v>#REF!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62"/>
      <c r="M31" s="64"/>
      <c r="N31" s="84"/>
      <c r="O31" s="159" t="e">
        <f>[0]!immcou8</f>
        <v>#REF!</v>
      </c>
      <c r="P31" s="78"/>
      <c r="Q31" s="79"/>
      <c r="R31" s="83"/>
      <c r="S31" s="82"/>
      <c r="T31" s="266"/>
      <c r="U31" s="78"/>
      <c r="V31" s="79"/>
      <c r="W31" s="81"/>
      <c r="X31" s="87"/>
      <c r="Y31" s="88"/>
      <c r="Z31" s="88"/>
      <c r="AA31" s="88"/>
      <c r="AB31" s="89"/>
      <c r="AC31" s="31"/>
      <c r="AD31" s="29"/>
      <c r="AE31" s="29"/>
      <c r="AF31" s="29"/>
      <c r="AG31" s="29"/>
      <c r="AH31" s="29"/>
      <c r="AI31" s="34"/>
      <c r="AJ31" s="30"/>
      <c r="AK31" s="30"/>
      <c r="AL31" s="30"/>
      <c r="AM31" s="123"/>
      <c r="AN31" s="124"/>
      <c r="AO31" s="125"/>
      <c r="AP31" s="60"/>
    </row>
    <row r="32" spans="1:42" ht="12.75">
      <c r="A32" s="12"/>
      <c r="B32" s="3"/>
      <c r="C32" s="3"/>
      <c r="D32" s="3"/>
      <c r="E32" s="3"/>
      <c r="F32" s="3"/>
      <c r="G32" s="3"/>
      <c r="H32" s="3"/>
      <c r="I32" s="9" t="s">
        <v>34</v>
      </c>
      <c r="J32" s="9"/>
      <c r="K32" s="9"/>
      <c r="L32" s="3"/>
      <c r="M32" s="10"/>
      <c r="N32" s="84"/>
      <c r="O32" s="264" t="e">
        <f>+SUM(O24:O31)</f>
        <v>#REF!</v>
      </c>
      <c r="P32" s="134"/>
      <c r="Q32" s="135"/>
      <c r="R32" s="83"/>
      <c r="S32" s="82"/>
      <c r="T32" s="264">
        <f>+SUM(T24:T31)</f>
        <v>0</v>
      </c>
      <c r="U32" s="134"/>
      <c r="V32" s="135"/>
      <c r="W32" s="81"/>
      <c r="X32" s="80"/>
      <c r="Y32" s="88"/>
      <c r="Z32" s="88"/>
      <c r="AA32" s="88"/>
      <c r="AB32" s="89"/>
      <c r="AC32" s="31"/>
      <c r="AD32" s="29"/>
      <c r="AE32" s="29"/>
      <c r="AF32" s="29"/>
      <c r="AG32" s="29"/>
      <c r="AH32" s="29"/>
      <c r="AI32" s="34"/>
      <c r="AJ32" s="30"/>
      <c r="AK32" s="30"/>
      <c r="AL32" s="30"/>
      <c r="AM32" s="127"/>
      <c r="AN32" s="124"/>
      <c r="AO32" s="125"/>
      <c r="AP32" s="60"/>
    </row>
    <row r="33" spans="1:42" ht="12.75">
      <c r="A33" s="71" t="s">
        <v>36</v>
      </c>
      <c r="B33" s="50"/>
      <c r="C33" s="50"/>
      <c r="D33" s="50"/>
      <c r="E33" s="50"/>
      <c r="F33" s="50"/>
      <c r="G33" s="50"/>
      <c r="H33" s="50"/>
      <c r="I33" s="50"/>
      <c r="J33" s="50"/>
      <c r="K33" s="3"/>
      <c r="L33" s="3"/>
      <c r="M33" s="10"/>
      <c r="N33" s="84"/>
      <c r="O33" s="159" t="e">
        <f>[0]!coutot</f>
        <v>#REF!</v>
      </c>
      <c r="P33" s="78"/>
      <c r="Q33" s="79"/>
      <c r="R33" s="83"/>
      <c r="S33" s="82"/>
      <c r="T33" s="266"/>
      <c r="U33" s="78"/>
      <c r="V33" s="79"/>
      <c r="W33" s="81"/>
      <c r="X33" s="87"/>
      <c r="Y33" s="88"/>
      <c r="Z33" s="88"/>
      <c r="AA33" s="88"/>
      <c r="AB33" s="89"/>
      <c r="AC33" s="31"/>
      <c r="AD33" s="29"/>
      <c r="AE33" s="29"/>
      <c r="AF33" s="29"/>
      <c r="AG33" s="29"/>
      <c r="AH33" s="29"/>
      <c r="AI33" s="34"/>
      <c r="AJ33" s="30"/>
      <c r="AK33" s="30"/>
      <c r="AL33" s="30"/>
      <c r="AM33" s="127"/>
      <c r="AN33" s="124"/>
      <c r="AO33" s="125"/>
      <c r="AP33" s="60"/>
    </row>
    <row r="34" spans="1:42" ht="12.75">
      <c r="A34" s="1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0"/>
      <c r="N34" s="84"/>
      <c r="O34" s="106"/>
      <c r="P34" s="90"/>
      <c r="Q34" s="90"/>
      <c r="R34" s="91"/>
      <c r="S34" s="82"/>
      <c r="T34" s="90"/>
      <c r="U34" s="90"/>
      <c r="V34" s="90"/>
      <c r="W34" s="92"/>
      <c r="X34" s="80"/>
      <c r="Y34" s="88"/>
      <c r="Z34" s="88"/>
      <c r="AA34" s="88"/>
      <c r="AB34" s="89"/>
      <c r="AC34" s="31"/>
      <c r="AD34" s="29"/>
      <c r="AE34" s="29"/>
      <c r="AF34" s="29"/>
      <c r="AG34" s="29"/>
      <c r="AH34" s="29"/>
      <c r="AI34" s="34"/>
      <c r="AJ34" s="30"/>
      <c r="AK34" s="30"/>
      <c r="AL34" s="30"/>
      <c r="AM34" s="127"/>
      <c r="AN34" s="124"/>
      <c r="AO34" s="125"/>
      <c r="AP34" s="60"/>
    </row>
    <row r="35" spans="1:42" ht="12.75">
      <c r="A35" s="11" t="s">
        <v>37</v>
      </c>
      <c r="B35" s="9"/>
      <c r="C35" s="9"/>
      <c r="D35" s="9"/>
      <c r="E35" s="9"/>
      <c r="F35" s="9"/>
      <c r="G35" s="9"/>
      <c r="H35" s="49"/>
      <c r="I35" s="49"/>
      <c r="J35" s="49"/>
      <c r="K35" s="3"/>
      <c r="L35" s="3"/>
      <c r="M35" s="10"/>
      <c r="N35" s="84"/>
      <c r="O35" s="264" t="e">
        <f>+$O$22+$O$32+$O$33</f>
        <v>#REF!</v>
      </c>
      <c r="P35" s="134"/>
      <c r="Q35" s="135"/>
      <c r="R35" s="83"/>
      <c r="S35" s="82"/>
      <c r="T35" s="264">
        <f>+$T$22+$T$32+$T$33</f>
        <v>0</v>
      </c>
      <c r="U35" s="134"/>
      <c r="V35" s="135"/>
      <c r="W35" s="81"/>
      <c r="X35" s="80"/>
      <c r="Y35" s="88"/>
      <c r="Z35" s="88"/>
      <c r="AA35" s="88"/>
      <c r="AB35" s="89"/>
      <c r="AC35" s="31"/>
      <c r="AD35" s="29"/>
      <c r="AE35" s="29"/>
      <c r="AF35" s="29"/>
      <c r="AG35" s="29"/>
      <c r="AH35" s="29"/>
      <c r="AI35" s="34"/>
      <c r="AJ35" s="30"/>
      <c r="AK35" s="30"/>
      <c r="AL35" s="30"/>
      <c r="AM35" s="127"/>
      <c r="AN35" s="124"/>
      <c r="AO35" s="125"/>
      <c r="AP35" s="60"/>
    </row>
    <row r="36" spans="1:42" ht="12.75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84"/>
      <c r="O36" s="91"/>
      <c r="P36" s="91"/>
      <c r="Q36" s="91"/>
      <c r="R36" s="91"/>
      <c r="S36" s="82"/>
      <c r="T36" s="91"/>
      <c r="U36" s="91"/>
      <c r="V36" s="91"/>
      <c r="W36" s="92"/>
      <c r="X36" s="80"/>
      <c r="Y36" s="88"/>
      <c r="Z36" s="88"/>
      <c r="AA36" s="88"/>
      <c r="AB36" s="88"/>
      <c r="AC36" s="68"/>
      <c r="AD36" s="69"/>
      <c r="AE36" s="69"/>
      <c r="AF36" s="69"/>
      <c r="AG36" s="69"/>
      <c r="AH36" s="69"/>
      <c r="AI36" s="70"/>
      <c r="AJ36" s="30"/>
      <c r="AK36" s="30"/>
      <c r="AL36" s="30"/>
      <c r="AM36" s="128"/>
      <c r="AN36" s="129"/>
      <c r="AO36" s="130"/>
      <c r="AP36" s="60"/>
    </row>
    <row r="37" spans="1:42" ht="12.75">
      <c r="A37" s="51" t="s">
        <v>38</v>
      </c>
      <c r="B37" s="52"/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85"/>
      <c r="O37" s="94"/>
      <c r="P37" s="94"/>
      <c r="Q37" s="94"/>
      <c r="R37" s="94"/>
      <c r="S37" s="95"/>
      <c r="T37" s="94"/>
      <c r="U37" s="94"/>
      <c r="V37" s="94"/>
      <c r="W37" s="96"/>
      <c r="X37" s="97" t="s">
        <v>39</v>
      </c>
      <c r="Y37" s="98"/>
      <c r="Z37" s="98"/>
      <c r="AA37" s="98"/>
      <c r="AB37" s="98"/>
      <c r="AC37" s="54"/>
      <c r="AD37" s="53"/>
      <c r="AE37" s="53"/>
      <c r="AF37" s="53"/>
      <c r="AG37" s="53"/>
      <c r="AH37" s="53"/>
      <c r="AI37" s="55"/>
      <c r="AM37" s="54" t="s">
        <v>40</v>
      </c>
      <c r="AN37" s="72"/>
      <c r="AO37" s="55"/>
      <c r="AP37" s="60"/>
    </row>
    <row r="38" spans="1:42" ht="12.75">
      <c r="A38" s="11"/>
      <c r="B38" s="9"/>
      <c r="C38" s="9"/>
      <c r="D38" s="9"/>
      <c r="E38" s="49"/>
      <c r="F38" s="49"/>
      <c r="G38" s="49"/>
      <c r="H38" s="49"/>
      <c r="I38" s="49"/>
      <c r="J38" s="49"/>
      <c r="K38" s="3"/>
      <c r="L38" s="3"/>
      <c r="M38" s="10"/>
      <c r="N38" s="59"/>
      <c r="O38" s="90"/>
      <c r="P38" s="90"/>
      <c r="Q38" s="90"/>
      <c r="R38" s="91"/>
      <c r="S38" s="82"/>
      <c r="T38" s="90"/>
      <c r="U38" s="90"/>
      <c r="V38" s="90"/>
      <c r="W38" s="92"/>
      <c r="X38" s="80"/>
      <c r="Y38" s="99"/>
      <c r="Z38" s="99"/>
      <c r="AA38" s="99"/>
      <c r="AB38" s="100"/>
      <c r="AC38" s="5"/>
      <c r="AD38" s="6"/>
      <c r="AE38" s="6"/>
      <c r="AF38" s="6"/>
      <c r="AG38" s="6"/>
      <c r="AH38" s="6"/>
      <c r="AI38" s="7"/>
      <c r="AM38" s="107"/>
      <c r="AN38" s="108"/>
      <c r="AO38" s="109"/>
      <c r="AP38" s="60"/>
    </row>
    <row r="39" spans="1:42" ht="12.75">
      <c r="A39" s="11" t="s">
        <v>41</v>
      </c>
      <c r="B39" s="9"/>
      <c r="C39" s="9"/>
      <c r="D39" s="9"/>
      <c r="E39" s="9"/>
      <c r="F39" s="9"/>
      <c r="G39" s="9"/>
      <c r="H39" s="9"/>
      <c r="I39" s="3"/>
      <c r="J39" s="3"/>
      <c r="K39" s="3"/>
      <c r="L39" s="3"/>
      <c r="M39" s="10"/>
      <c r="N39" s="59"/>
      <c r="O39" s="90"/>
      <c r="P39" s="90"/>
      <c r="Q39" s="90"/>
      <c r="R39" s="91"/>
      <c r="S39" s="82"/>
      <c r="T39" s="90"/>
      <c r="U39" s="90"/>
      <c r="V39" s="90"/>
      <c r="W39" s="92"/>
      <c r="X39" s="80"/>
      <c r="Y39" s="92"/>
      <c r="Z39" s="92"/>
      <c r="AA39" s="92"/>
      <c r="AB39" s="100"/>
      <c r="AC39" s="12"/>
      <c r="AD39" s="3"/>
      <c r="AE39" s="3"/>
      <c r="AF39" s="3"/>
      <c r="AG39" s="3"/>
      <c r="AH39" s="3"/>
      <c r="AI39" s="10"/>
      <c r="AM39" s="110"/>
      <c r="AN39" s="111"/>
      <c r="AO39" s="112"/>
      <c r="AP39" s="60"/>
    </row>
    <row r="40" spans="1:42" ht="12.75">
      <c r="A40" s="12"/>
      <c r="B40" s="49" t="s">
        <v>42</v>
      </c>
      <c r="C40" s="49"/>
      <c r="D40" s="49"/>
      <c r="E40" s="49"/>
      <c r="F40" s="49"/>
      <c r="G40" s="49"/>
      <c r="H40" s="49"/>
      <c r="I40" s="3"/>
      <c r="J40" s="3"/>
      <c r="K40" s="3"/>
      <c r="L40" s="3"/>
      <c r="M40" s="10"/>
      <c r="N40" s="59"/>
      <c r="O40" s="91"/>
      <c r="P40" s="91"/>
      <c r="Q40" s="91"/>
      <c r="R40" s="101"/>
      <c r="S40" s="102"/>
      <c r="T40" s="159">
        <f>IF($AM$14="FC",$T$14,0)+IF($AM$15="FC",$T$15,0)+IF($AM$16="FC",$T$16,0)+IF($AM$17="FC",$T$17,0)+IF($AM$18="FC",$T$18,0)+IF($AM$19="FC",$T$19,0)+IF($AM$20="FC",$T$20,0)+IF($AM$21="FC",$T$21,0)</f>
        <v>0</v>
      </c>
      <c r="U40" s="155"/>
      <c r="V40" s="156"/>
      <c r="W40" s="104"/>
      <c r="X40" s="105"/>
      <c r="Y40" s="159" t="e">
        <f>Feuil3!W13</f>
        <v>#REF!</v>
      </c>
      <c r="Z40" s="155"/>
      <c r="AA40" s="156"/>
      <c r="AB40" s="100"/>
      <c r="AC40" s="12"/>
      <c r="AD40" s="3"/>
      <c r="AE40" s="3"/>
      <c r="AF40" s="3"/>
      <c r="AG40" s="3"/>
      <c r="AH40" s="3"/>
      <c r="AI40" s="10"/>
      <c r="AM40" s="113" t="str">
        <f>IF(T40=0," ",+Y40/T40)</f>
        <v> </v>
      </c>
      <c r="AN40" s="114"/>
      <c r="AO40" s="115"/>
      <c r="AP40" s="60"/>
    </row>
    <row r="41" spans="1:42" ht="12.75">
      <c r="A41" s="12"/>
      <c r="B41" s="49" t="s">
        <v>43</v>
      </c>
      <c r="C41" s="49"/>
      <c r="D41" s="49"/>
      <c r="E41" s="49"/>
      <c r="F41" s="49"/>
      <c r="G41" s="49"/>
      <c r="H41" s="49"/>
      <c r="I41" s="3"/>
      <c r="J41" s="3"/>
      <c r="K41" s="3"/>
      <c r="L41" s="3"/>
      <c r="M41" s="10"/>
      <c r="N41" s="59"/>
      <c r="O41" s="91"/>
      <c r="P41" s="91"/>
      <c r="Q41" s="91"/>
      <c r="R41" s="101"/>
      <c r="S41" s="102"/>
      <c r="T41" s="159">
        <f>IF($AM$24="FC",$T$24,0)+IF($AM$25="FC",$T$25,0)+IF($AM$26="FC",$T$26,0)+IF($AM$27="FC",$T$27,0)+IF($AM$28="FC",$T$28,0)+IF($AM$29="FC",$T$29,0)+IF($AM$30="FC",$T$30,0)+IF($AM$31="FC",$T$31,0)</f>
        <v>0</v>
      </c>
      <c r="U41" s="155"/>
      <c r="V41" s="156"/>
      <c r="W41" s="104"/>
      <c r="X41" s="105"/>
      <c r="Y41" s="159">
        <f>+T41*AM41</f>
        <v>0</v>
      </c>
      <c r="Z41" s="155"/>
      <c r="AA41" s="156"/>
      <c r="AB41" s="100"/>
      <c r="AC41" s="12"/>
      <c r="AD41" s="3"/>
      <c r="AE41" s="3"/>
      <c r="AF41" s="3"/>
      <c r="AG41" s="3"/>
      <c r="AH41" s="3"/>
      <c r="AI41" s="10"/>
      <c r="AM41" s="113">
        <v>0.5</v>
      </c>
      <c r="AN41" s="114"/>
      <c r="AO41" s="115"/>
      <c r="AP41" s="60"/>
    </row>
    <row r="42" spans="1:42" ht="12.75">
      <c r="A42" s="12"/>
      <c r="B42" s="49" t="s">
        <v>44</v>
      </c>
      <c r="C42" s="49"/>
      <c r="D42" s="49"/>
      <c r="E42" s="49"/>
      <c r="F42" s="49"/>
      <c r="G42" s="49"/>
      <c r="H42" s="49"/>
      <c r="I42" s="3"/>
      <c r="J42" s="3"/>
      <c r="K42" s="3"/>
      <c r="L42" s="3"/>
      <c r="M42" s="10"/>
      <c r="N42" s="59"/>
      <c r="O42" s="91"/>
      <c r="P42" s="91"/>
      <c r="Q42" s="91"/>
      <c r="R42" s="101"/>
      <c r="S42" s="102"/>
      <c r="T42" s="159">
        <f>+$T$33</f>
        <v>0</v>
      </c>
      <c r="U42" s="155"/>
      <c r="V42" s="156"/>
      <c r="W42" s="104"/>
      <c r="X42" s="105"/>
      <c r="Y42" s="159">
        <f>IF(0.7*T42&lt;=20000,0.7*T42,20000)</f>
        <v>0</v>
      </c>
      <c r="Z42" s="155"/>
      <c r="AA42" s="156"/>
      <c r="AB42" s="100"/>
      <c r="AC42" s="12"/>
      <c r="AD42" s="3"/>
      <c r="AE42" s="3"/>
      <c r="AF42" s="3"/>
      <c r="AG42" s="3"/>
      <c r="AH42" s="3"/>
      <c r="AI42" s="10"/>
      <c r="AM42" s="113">
        <v>0.7</v>
      </c>
      <c r="AN42" s="114"/>
      <c r="AO42" s="115"/>
      <c r="AP42" s="60"/>
    </row>
    <row r="43" spans="1:42" ht="12.75">
      <c r="A43" s="12"/>
      <c r="B43" s="3"/>
      <c r="C43" s="3"/>
      <c r="E43" s="3"/>
      <c r="F43" s="3"/>
      <c r="G43" s="3"/>
      <c r="H43" s="3"/>
      <c r="I43" s="3"/>
      <c r="J43" s="3"/>
      <c r="K43" s="9" t="s">
        <v>13</v>
      </c>
      <c r="L43" s="3"/>
      <c r="M43" s="10"/>
      <c r="N43" s="59"/>
      <c r="O43" s="91"/>
      <c r="P43" s="91"/>
      <c r="Q43" s="91"/>
      <c r="R43" s="101"/>
      <c r="S43" s="102"/>
      <c r="T43" s="264">
        <f>+SUM(T40:T42)</f>
        <v>0</v>
      </c>
      <c r="U43" s="157"/>
      <c r="V43" s="158"/>
      <c r="W43" s="104"/>
      <c r="X43" s="105"/>
      <c r="Y43" s="264" t="e">
        <f>+SUM(Y40:Y42)</f>
        <v>#REF!</v>
      </c>
      <c r="Z43" s="157"/>
      <c r="AA43" s="158"/>
      <c r="AB43" s="100"/>
      <c r="AC43" s="12"/>
      <c r="AD43" s="3"/>
      <c r="AE43" s="3"/>
      <c r="AF43" s="3"/>
      <c r="AG43" s="3"/>
      <c r="AH43" s="3"/>
      <c r="AI43" s="10"/>
      <c r="AM43" s="113" t="str">
        <f>IF(T43=0," ",+Y43/T43)</f>
        <v> </v>
      </c>
      <c r="AN43" s="114"/>
      <c r="AO43" s="115"/>
      <c r="AP43" s="60"/>
    </row>
    <row r="44" spans="1:42" ht="12.75">
      <c r="A44" s="11" t="s">
        <v>45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0"/>
      <c r="N44" s="59"/>
      <c r="O44" s="90"/>
      <c r="P44" s="90"/>
      <c r="Q44" s="90"/>
      <c r="R44" s="91"/>
      <c r="S44" s="82"/>
      <c r="T44" s="106"/>
      <c r="U44" s="106"/>
      <c r="V44" s="106"/>
      <c r="W44" s="88"/>
      <c r="X44" s="105"/>
      <c r="Y44" s="88"/>
      <c r="Z44" s="88"/>
      <c r="AA44" s="88"/>
      <c r="AB44" s="100"/>
      <c r="AC44" s="12"/>
      <c r="AD44" s="3"/>
      <c r="AE44" s="3"/>
      <c r="AF44" s="3"/>
      <c r="AG44" s="3"/>
      <c r="AH44" s="3"/>
      <c r="AI44" s="10"/>
      <c r="AM44" s="113"/>
      <c r="AN44" s="114"/>
      <c r="AO44" s="116"/>
      <c r="AP44" s="60"/>
    </row>
    <row r="45" spans="1:42" ht="12.75">
      <c r="A45" s="12"/>
      <c r="B45" s="3" t="s">
        <v>46</v>
      </c>
      <c r="C45" s="3" t="s">
        <v>47</v>
      </c>
      <c r="D45" s="3"/>
      <c r="E45" s="3"/>
      <c r="F45" s="3"/>
      <c r="G45" s="3"/>
      <c r="H45" s="3"/>
      <c r="I45" s="3"/>
      <c r="J45" s="3"/>
      <c r="K45" s="3"/>
      <c r="L45" s="3"/>
      <c r="M45" s="21"/>
      <c r="N45" s="86"/>
      <c r="O45" s="90"/>
      <c r="P45" s="90"/>
      <c r="Q45" s="90"/>
      <c r="R45" s="101"/>
      <c r="S45" s="102"/>
      <c r="T45" s="159">
        <f>IF($AM$14="FM",$T$14,0)+IF($AM$15="FM",$T$15,0)+IF($AM$16="FM",$T$16,0)+IF($AM$17="fm",$T$17,0)+IF(AM18="fm",T18,0)+IF($AM$19="fm",$T$19,0)+IF($AM$20="fm",$T$20,0)+IF($AM$21="FM",$T$21,0)+IF($AM$24="FM",$T$24,0)+IF($AM$25="FM",$T$25,0)+IF($AM$26="FM",$T$26,0)+IF($AM$27="FM",$T$27,0)+IF($AM$28="FM",$T$28,0)+IF($AM$29="FM",$T$29,0)+IF($AM$30="FM",$T$30,0)+IF($AM$31="FM",$T$31,0)</f>
        <v>0</v>
      </c>
      <c r="U45" s="93"/>
      <c r="V45" s="103"/>
      <c r="W45" s="104"/>
      <c r="X45" s="105"/>
      <c r="Y45" s="88"/>
      <c r="Z45" s="88"/>
      <c r="AA45" s="88"/>
      <c r="AB45" s="100"/>
      <c r="AC45" s="12"/>
      <c r="AD45" s="3"/>
      <c r="AE45" s="3"/>
      <c r="AF45" s="3"/>
      <c r="AG45" s="3"/>
      <c r="AH45" s="3"/>
      <c r="AI45" s="10"/>
      <c r="AM45" s="113"/>
      <c r="AN45" s="114"/>
      <c r="AO45" s="116"/>
      <c r="AP45" s="60"/>
    </row>
    <row r="46" spans="1:42" ht="12.75">
      <c r="A46" s="11"/>
      <c r="B46" s="3" t="s">
        <v>48</v>
      </c>
      <c r="C46" s="3" t="s">
        <v>49</v>
      </c>
      <c r="D46" s="3"/>
      <c r="E46" s="3"/>
      <c r="F46" s="3"/>
      <c r="G46" s="3"/>
      <c r="H46" s="3"/>
      <c r="I46" s="3"/>
      <c r="J46" s="3"/>
      <c r="K46" s="3"/>
      <c r="L46" s="3"/>
      <c r="M46" s="21"/>
      <c r="N46" s="86"/>
      <c r="O46" s="90"/>
      <c r="P46" s="90"/>
      <c r="Q46" s="90"/>
      <c r="R46" s="101"/>
      <c r="S46" s="102"/>
      <c r="T46" s="159">
        <f>IF($AM$14="FX",$T$14,0)+IF($AM$15="FX",$T$15,0)+IF($AM$16="FX",$T$16,0)+IF($AM$17="fX",$T$17,0)+IF($AM$18="fX",$T$18,0)+IF($AM$19="fX",$T$19,0)+IF($AM$20="fX",$T$20,0)+IF($AM$21="FX",$T$21,0)+IF($AM$24="FX",$T$24,0)+IF($AM$25="FX",$T$25,0)+IF($AM$26="FX",$T$26,0)+IF($AM$27="FX",$T$27,0)+IF($AM$28="FX",$T$28,0)+IF($AM$29="FX",$T$29,0)+IF($AM$30="FX",$T$30,0)+IF($AM$31="FX",$T$31,0)</f>
        <v>0</v>
      </c>
      <c r="U46" s="93"/>
      <c r="V46" s="103"/>
      <c r="W46" s="104"/>
      <c r="X46" s="105"/>
      <c r="Y46" s="88"/>
      <c r="Z46" s="88"/>
      <c r="AA46" s="88"/>
      <c r="AB46" s="100"/>
      <c r="AC46" s="12"/>
      <c r="AD46" s="3"/>
      <c r="AE46" s="3"/>
      <c r="AF46" s="3"/>
      <c r="AG46" s="3"/>
      <c r="AH46" s="3"/>
      <c r="AI46" s="10"/>
      <c r="AM46" s="113"/>
      <c r="AN46" s="114"/>
      <c r="AO46" s="116"/>
      <c r="AP46" s="60"/>
    </row>
    <row r="47" spans="1:42" ht="12.75">
      <c r="A47" s="11"/>
      <c r="B47" s="3" t="s">
        <v>50</v>
      </c>
      <c r="C47" s="3" t="s">
        <v>51</v>
      </c>
      <c r="D47" s="3"/>
      <c r="E47" s="3"/>
      <c r="F47" s="3"/>
      <c r="G47" s="3"/>
      <c r="H47" s="3"/>
      <c r="I47" s="3"/>
      <c r="J47" s="3"/>
      <c r="K47" s="3"/>
      <c r="L47" s="3"/>
      <c r="M47" s="21"/>
      <c r="N47" s="86"/>
      <c r="O47" s="90"/>
      <c r="P47" s="90"/>
      <c r="Q47" s="90"/>
      <c r="R47" s="101"/>
      <c r="S47" s="102"/>
      <c r="T47" s="159">
        <f>IF($AM$14="FP",$T$14,0)+IF($AM$15="FP",$T$15,0)+IF($AM$16="FP",$T$16,0)+IF($AM$17="fP",$T$17,0)+IF(AM18="fP",T18,0)+IF($AM$19="fP",$T$19,0)+IF($AM$20="fP",$T$20,0)+IF($AM$21="FP",$T$21,0)+IF($AM$24="FP",$T$24,0)+IF($AM$25="FP",$T$25,0)+IF($AM$26="FP",$T$26,0)+IF($AM$27="FP",$T$27,0)+IF($AM$28="FP",$T$28,0)+IF($AM$29="FP",$T$29,0)+IF($AM$30="FP",$T$30,0)+IF($AM$31="FP",$T$31,0)</f>
        <v>0</v>
      </c>
      <c r="U47" s="93"/>
      <c r="V47" s="103"/>
      <c r="W47" s="104"/>
      <c r="X47" s="105"/>
      <c r="Y47" s="88"/>
      <c r="Z47" s="88"/>
      <c r="AA47" s="88"/>
      <c r="AB47" s="100"/>
      <c r="AC47" s="12"/>
      <c r="AD47" s="3"/>
      <c r="AE47" s="3"/>
      <c r="AF47" s="3"/>
      <c r="AG47" s="3"/>
      <c r="AH47" s="3"/>
      <c r="AI47" s="10"/>
      <c r="AM47" s="113"/>
      <c r="AN47" s="114"/>
      <c r="AO47" s="116"/>
      <c r="AP47" s="60"/>
    </row>
    <row r="48" spans="1:42" ht="12.75">
      <c r="A48" s="11"/>
      <c r="B48" s="3" t="s">
        <v>52</v>
      </c>
      <c r="C48" s="3" t="s">
        <v>53</v>
      </c>
      <c r="D48" s="3"/>
      <c r="E48" s="3"/>
      <c r="F48" s="3"/>
      <c r="G48" s="3"/>
      <c r="H48" s="3"/>
      <c r="I48" s="3"/>
      <c r="J48" s="3"/>
      <c r="K48" s="3"/>
      <c r="L48" s="3"/>
      <c r="M48" s="21"/>
      <c r="N48" s="86"/>
      <c r="O48" s="90"/>
      <c r="P48" s="90"/>
      <c r="Q48" s="90"/>
      <c r="R48" s="101"/>
      <c r="S48" s="102"/>
      <c r="T48" s="159">
        <f>IF($AM$14="FD",$T$14,0)+IF($AM$15="FD",$T$15,0)+IF($AM$16="FD",$T$16,0)+IF($AM$17="fD",$T$17,0)+IF($AM$18="fD",$T$18,0)+IF($AM$19="fD",$T$19,0)+IF($AM$20="fD",$T$20,0)+IF($AM$21="FD",$T$21,0)+IF($AM$24="FD",$T$24,0)+IF($AM$25="FD",$T$25,0)+IF($AM$26="FD",$T$26,0)+IF($AM$27="FD",$T$27,0)+IF($AM$28="FD",$T$28,0)+IF($AM$29="FD",$T$29,0)+IF($AM$30="FD",$T$30,0)+IF($AM$31="FD",$T$31,0)</f>
        <v>0</v>
      </c>
      <c r="U48" s="93"/>
      <c r="V48" s="103"/>
      <c r="W48" s="104"/>
      <c r="X48" s="105"/>
      <c r="Y48" s="88"/>
      <c r="Z48" s="88"/>
      <c r="AA48" s="88"/>
      <c r="AB48" s="100"/>
      <c r="AC48" s="12"/>
      <c r="AD48" s="3"/>
      <c r="AE48" s="3"/>
      <c r="AF48" s="3"/>
      <c r="AG48" s="3"/>
      <c r="AH48" s="3"/>
      <c r="AI48" s="10"/>
      <c r="AM48" s="113"/>
      <c r="AN48" s="114"/>
      <c r="AO48" s="116"/>
      <c r="AP48" s="60"/>
    </row>
    <row r="49" spans="1:42" ht="12.75">
      <c r="A49" s="11"/>
      <c r="B49" s="3"/>
      <c r="C49" s="3"/>
      <c r="E49" s="3"/>
      <c r="F49" s="3"/>
      <c r="G49" s="3"/>
      <c r="H49" s="3"/>
      <c r="I49" s="3"/>
      <c r="J49" s="3"/>
      <c r="K49" s="9" t="s">
        <v>13</v>
      </c>
      <c r="L49" s="3"/>
      <c r="M49" s="21"/>
      <c r="N49" s="86"/>
      <c r="O49" s="90"/>
      <c r="P49" s="90"/>
      <c r="Q49" s="90"/>
      <c r="R49" s="101"/>
      <c r="S49" s="102"/>
      <c r="T49" s="264">
        <f>SUM(T45:T48)</f>
        <v>0</v>
      </c>
      <c r="U49" s="141"/>
      <c r="V49" s="142"/>
      <c r="W49" s="104"/>
      <c r="X49" s="105"/>
      <c r="Y49" s="88"/>
      <c r="Z49" s="88"/>
      <c r="AA49" s="88"/>
      <c r="AB49" s="100"/>
      <c r="AC49" s="12"/>
      <c r="AD49" s="3"/>
      <c r="AE49" s="3"/>
      <c r="AF49" s="3"/>
      <c r="AG49" s="3"/>
      <c r="AH49" s="3"/>
      <c r="AI49" s="10"/>
      <c r="AM49" s="113"/>
      <c r="AN49" s="114"/>
      <c r="AO49" s="116"/>
      <c r="AP49" s="60"/>
    </row>
    <row r="50" spans="1:42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3"/>
      <c r="O50" s="14"/>
      <c r="P50" s="14"/>
      <c r="Q50" s="14"/>
      <c r="R50" s="14"/>
      <c r="S50" s="13"/>
      <c r="T50" s="14"/>
      <c r="U50" s="14"/>
      <c r="V50" s="14"/>
      <c r="W50" s="14"/>
      <c r="X50" s="13"/>
      <c r="Y50" s="14"/>
      <c r="Z50" s="14"/>
      <c r="AA50" s="14"/>
      <c r="AB50" s="15"/>
      <c r="AC50" s="13"/>
      <c r="AD50" s="14"/>
      <c r="AE50" s="14"/>
      <c r="AF50" s="14"/>
      <c r="AG50" s="14"/>
      <c r="AH50" s="14"/>
      <c r="AI50" s="15"/>
      <c r="AM50" s="117"/>
      <c r="AN50" s="118"/>
      <c r="AO50" s="119"/>
      <c r="AP50" s="60"/>
    </row>
    <row r="51" spans="16:42" ht="12.75">
      <c r="P51" s="3"/>
      <c r="Q51" s="3"/>
      <c r="R51" s="3"/>
      <c r="U51" s="3"/>
      <c r="V51" s="3"/>
      <c r="W51" s="3"/>
      <c r="AN51" s="60"/>
      <c r="AO51" s="60"/>
      <c r="AP51" s="60"/>
    </row>
    <row r="52" spans="1:42" ht="12.75">
      <c r="A52" s="16" t="s">
        <v>54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7"/>
      <c r="AN52" s="60"/>
      <c r="AO52" s="60"/>
      <c r="AP52" s="60"/>
    </row>
    <row r="53" spans="1:42" ht="12.75">
      <c r="A53" s="8" t="s">
        <v>55</v>
      </c>
      <c r="B53" s="9"/>
      <c r="C53" s="9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10"/>
      <c r="AN53" s="60"/>
      <c r="AO53" s="60"/>
      <c r="AP53" s="60"/>
    </row>
    <row r="54" spans="1:42" ht="12.75">
      <c r="A54" s="73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75"/>
      <c r="AN54" s="60"/>
      <c r="AO54" s="60"/>
      <c r="AP54" s="60"/>
    </row>
    <row r="55" spans="1:42" ht="12.75">
      <c r="A55" s="73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75"/>
      <c r="AN55" s="60"/>
      <c r="AO55" s="60"/>
      <c r="AP55" s="60"/>
    </row>
    <row r="56" spans="1:42" ht="12.75">
      <c r="A56" s="73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75"/>
      <c r="AN56" s="60"/>
      <c r="AO56" s="60"/>
      <c r="AP56" s="60"/>
    </row>
    <row r="57" spans="1:42" ht="12.75">
      <c r="A57" s="8" t="s">
        <v>56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10"/>
      <c r="AN57" s="60"/>
      <c r="AO57" s="60"/>
      <c r="AP57" s="60"/>
    </row>
    <row r="58" spans="1:42" ht="12.75">
      <c r="A58" s="73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75"/>
      <c r="AN58" s="60"/>
      <c r="AO58" s="60"/>
      <c r="AP58" s="60"/>
    </row>
    <row r="59" spans="1:42" ht="12.75">
      <c r="A59" s="73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75"/>
      <c r="AN59" s="60"/>
      <c r="AO59" s="60"/>
      <c r="AP59" s="60"/>
    </row>
    <row r="60" spans="1:42" ht="12.75">
      <c r="A60" s="7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7"/>
      <c r="AN60" s="60"/>
      <c r="AO60" s="60"/>
      <c r="AP60" s="60"/>
    </row>
    <row r="61" spans="1:42" ht="12.75">
      <c r="A61" s="56"/>
      <c r="B61" s="28"/>
      <c r="C61" s="28"/>
      <c r="D61" s="28"/>
      <c r="AN61" s="60"/>
      <c r="AO61" s="60"/>
      <c r="AP61" s="60"/>
    </row>
    <row r="62" spans="40:42" ht="12.75">
      <c r="AN62" s="60"/>
      <c r="AO62" s="60"/>
      <c r="AP62" s="60"/>
    </row>
    <row r="63" spans="40:42" ht="12.75">
      <c r="AN63" s="60"/>
      <c r="AO63" s="60"/>
      <c r="AP63" s="60"/>
    </row>
    <row r="64" spans="40:42" ht="12.75">
      <c r="AN64" s="60"/>
      <c r="AO64" s="60"/>
      <c r="AP64" s="60"/>
    </row>
    <row r="65" spans="40:42" ht="12.75">
      <c r="AN65" s="60"/>
      <c r="AO65" s="60"/>
      <c r="AP65" s="60"/>
    </row>
    <row r="66" spans="40:42" ht="12.75">
      <c r="AN66" s="60"/>
      <c r="AO66" s="60"/>
      <c r="AP66" s="60"/>
    </row>
    <row r="67" spans="1:42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1:42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1:42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1:42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1:42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</row>
    <row r="72" spans="1:42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</row>
    <row r="73" spans="1:42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</row>
    <row r="74" spans="1:42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</row>
    <row r="75" spans="1:42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</sheetData>
  <sheetProtection/>
  <printOptions/>
  <pageMargins left="0.11811023622047245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&amp;L&amp;8&amp;F; 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W38"/>
  <sheetViews>
    <sheetView zoomScale="75" zoomScaleNormal="75" zoomScalePageLayoutView="0" workbookViewId="0" topLeftCell="U9">
      <selection activeCell="V21" sqref="V21"/>
    </sheetView>
  </sheetViews>
  <sheetFormatPr defaultColWidth="2.7109375" defaultRowHeight="12.75"/>
  <cols>
    <col min="1" max="1" width="32.8515625" style="0" customWidth="1"/>
    <col min="2" max="4" width="10.7109375" style="0" customWidth="1"/>
    <col min="5" max="5" width="29.28125" style="0" customWidth="1"/>
    <col min="6" max="9" width="10.7109375" style="0" customWidth="1"/>
    <col min="10" max="10" width="42.140625" style="0" customWidth="1"/>
    <col min="11" max="17" width="10.7109375" style="0" customWidth="1"/>
    <col min="18" max="18" width="52.421875" style="0" customWidth="1"/>
    <col min="19" max="21" width="12.7109375" style="0" customWidth="1"/>
    <col min="22" max="22" width="60.7109375" style="0" customWidth="1"/>
    <col min="23" max="23" width="12.7109375" style="0" customWidth="1"/>
    <col min="24" max="24" width="11.421875" style="0" customWidth="1"/>
  </cols>
  <sheetData>
    <row r="2" spans="10:11" ht="12.75">
      <c r="J2" s="1" t="s">
        <v>57</v>
      </c>
      <c r="K2" s="154">
        <f>[0]!raison</f>
        <v>0</v>
      </c>
    </row>
    <row r="3" spans="1:23" ht="12.75">
      <c r="A3" s="1" t="s">
        <v>57</v>
      </c>
      <c r="B3" s="160">
        <f>[0]!raison</f>
        <v>0</v>
      </c>
      <c r="I3" s="1"/>
      <c r="J3" s="1" t="s">
        <v>58</v>
      </c>
      <c r="K3" s="154">
        <f>[0]!nbmn</f>
        <v>0</v>
      </c>
      <c r="Q3" s="1" t="s">
        <v>59</v>
      </c>
      <c r="R3" s="294">
        <f>+K2</f>
        <v>0</v>
      </c>
      <c r="S3" s="154">
        <f>[0]!raison</f>
        <v>0</v>
      </c>
      <c r="T3" s="154"/>
      <c r="U3" s="1" t="str">
        <f>+Q3</f>
        <v>Entreprise :</v>
      </c>
      <c r="V3" s="295">
        <f>+R3</f>
        <v>0</v>
      </c>
      <c r="W3" s="154">
        <f>[0]!raison</f>
        <v>0</v>
      </c>
    </row>
    <row r="4" spans="1:23" ht="12.75">
      <c r="A4" s="1" t="s">
        <v>58</v>
      </c>
      <c r="B4" s="160">
        <f>[0]!nbmn</f>
        <v>0</v>
      </c>
      <c r="Q4" s="1" t="s">
        <v>60</v>
      </c>
      <c r="R4" s="294">
        <f>+K3</f>
        <v>0</v>
      </c>
      <c r="S4" s="154">
        <f>[0]!nbmn</f>
        <v>0</v>
      </c>
      <c r="T4" s="154"/>
      <c r="U4" s="1" t="str">
        <f>+Q4</f>
        <v>   N° BMN :</v>
      </c>
      <c r="V4" s="295">
        <f>+R4</f>
        <v>0</v>
      </c>
      <c r="W4" s="154">
        <f>[0]!nbmn</f>
        <v>0</v>
      </c>
    </row>
    <row r="5" spans="1:10" ht="12.75">
      <c r="A5" s="1"/>
      <c r="H5" s="143" t="s">
        <v>61</v>
      </c>
      <c r="J5" s="4" t="s">
        <v>62</v>
      </c>
    </row>
    <row r="6" spans="1:23" ht="16.5" thickBot="1">
      <c r="A6" s="161" t="s">
        <v>63</v>
      </c>
      <c r="B6" s="170" t="e">
        <f>'fiche PRF'!#REF!</f>
        <v>#REF!</v>
      </c>
      <c r="C6" s="170" t="e">
        <f>'fiche PRF'!#REF!</f>
        <v>#REF!</v>
      </c>
      <c r="D6" s="170" t="e">
        <f>'fiche PRF'!#REF!</f>
        <v>#REF!</v>
      </c>
      <c r="E6" s="161" t="s">
        <v>64</v>
      </c>
      <c r="F6" s="170" t="e">
        <f>'fiche PRF'!#REF!</f>
        <v>#REF!</v>
      </c>
      <c r="G6" s="170" t="e">
        <f>'fiche PRF'!#REF!</f>
        <v>#REF!</v>
      </c>
      <c r="H6" s="170" t="e">
        <f>'fiche PRF'!#REF!</f>
        <v>#REF!</v>
      </c>
      <c r="R6" s="36"/>
      <c r="S6" s="144" t="s">
        <v>61</v>
      </c>
      <c r="T6" s="144"/>
      <c r="V6" s="36"/>
      <c r="W6" s="144" t="s">
        <v>61</v>
      </c>
    </row>
    <row r="7" spans="1:23" ht="16.5" thickBot="1">
      <c r="A7" s="180" t="e">
        <f>'fiche PRF'!#REF!</f>
        <v>#REF!</v>
      </c>
      <c r="B7" s="174" t="e">
        <f>'fiche PRF'!#REF!</f>
        <v>#REF!</v>
      </c>
      <c r="C7" s="174" t="e">
        <f>'fiche PRF'!#REF!</f>
        <v>#REF!</v>
      </c>
      <c r="D7" s="174" t="e">
        <f>'fiche PRF'!#REF!</f>
        <v>#REF!</v>
      </c>
      <c r="E7" s="183" t="e">
        <f>'fiche PRF'!#REF!</f>
        <v>#REF!</v>
      </c>
      <c r="F7" s="175" t="e">
        <f>'fiche PRF'!#REF!</f>
        <v>#REF!</v>
      </c>
      <c r="G7" s="175" t="e">
        <f>'fiche PRF'!#REF!</f>
        <v>#REF!</v>
      </c>
      <c r="H7" s="175" t="e">
        <f>'fiche PRF'!#REF!</f>
        <v>#REF!</v>
      </c>
      <c r="I7" s="3"/>
      <c r="J7" s="163" t="s">
        <v>65</v>
      </c>
      <c r="K7" s="189" t="e">
        <f>'fiche PRF'!#REF!</f>
        <v>#REF!</v>
      </c>
      <c r="L7" s="189" t="e">
        <f>'fiche PRF'!#REF!</f>
        <v>#REF!</v>
      </c>
      <c r="M7" s="189" t="e">
        <f>'fiche PRF'!#REF!</f>
        <v>#REF!</v>
      </c>
      <c r="R7" s="167" t="s">
        <v>66</v>
      </c>
      <c r="S7" s="167" t="s">
        <v>67</v>
      </c>
      <c r="T7" s="293"/>
      <c r="V7" s="179" t="s">
        <v>66</v>
      </c>
      <c r="W7" s="179" t="s">
        <v>67</v>
      </c>
    </row>
    <row r="8" spans="1:23" ht="15">
      <c r="A8" s="181" t="e">
        <f>'fiche PRF'!#REF!</f>
        <v>#REF!</v>
      </c>
      <c r="B8" s="174" t="e">
        <f>'fiche PRF'!#REF!</f>
        <v>#REF!</v>
      </c>
      <c r="C8" s="174" t="e">
        <f>'fiche PRF'!#REF!</f>
        <v>#REF!</v>
      </c>
      <c r="D8" s="174" t="e">
        <f>'fiche PRF'!#REF!</f>
        <v>#REF!</v>
      </c>
      <c r="E8" s="184" t="e">
        <f>'fiche PRF'!#REF!</f>
        <v>#REF!</v>
      </c>
      <c r="F8" s="175" t="e">
        <f>'fiche PRF'!#REF!</f>
        <v>#REF!</v>
      </c>
      <c r="G8" s="175" t="e">
        <f>'fiche PRF'!#REF!</f>
        <v>#REF!</v>
      </c>
      <c r="H8" s="175" t="e">
        <f>'fiche PRF'!#REF!</f>
        <v>#REF!</v>
      </c>
      <c r="I8" s="3"/>
      <c r="J8" s="166" t="e">
        <f>+'fiche PRF'!#REF!</f>
        <v>#REF!</v>
      </c>
      <c r="K8" s="279" t="e">
        <f>IF((B8+B9+B10)=0," ",(F7+F8+F9+F13+F10-B7-B14)/(B8+B9+B10))</f>
        <v>#REF!</v>
      </c>
      <c r="L8" s="279" t="e">
        <f>IF((C8+C9+C10)=0," ",(G7+G8+G9+G13+G10-C7-C14)/(C8+C9+C10))</f>
        <v>#REF!</v>
      </c>
      <c r="M8" s="279" t="e">
        <f>IF((D8+D9+D10)=0," ",(H7+H8+H9+H13+H10-D7-D14)/(D8+D9+D10))</f>
        <v>#REF!</v>
      </c>
      <c r="R8" s="147" t="s">
        <v>68</v>
      </c>
      <c r="S8" s="304" t="e">
        <f>H7+H8</f>
        <v>#REF!</v>
      </c>
      <c r="T8" s="292"/>
      <c r="V8" s="147" t="s">
        <v>69</v>
      </c>
      <c r="W8" s="305" t="e">
        <f>[0]!fonprop</f>
        <v>#REF!</v>
      </c>
    </row>
    <row r="9" spans="1:23" ht="15">
      <c r="A9" s="181" t="e">
        <f>'fiche PRF'!#REF!</f>
        <v>#REF!</v>
      </c>
      <c r="B9" s="174" t="e">
        <f>'fiche PRF'!#REF!</f>
        <v>#REF!</v>
      </c>
      <c r="C9" s="174" t="e">
        <f>'fiche PRF'!#REF!</f>
        <v>#REF!</v>
      </c>
      <c r="D9" s="174" t="e">
        <f>'fiche PRF'!#REF!</f>
        <v>#REF!</v>
      </c>
      <c r="E9" s="184" t="e">
        <f>'fiche PRF'!#REF!</f>
        <v>#REF!</v>
      </c>
      <c r="F9" s="175" t="e">
        <f>'fiche PRF'!#REF!</f>
        <v>#REF!</v>
      </c>
      <c r="G9" s="175" t="e">
        <f>'fiche PRF'!#REF!</f>
        <v>#REF!</v>
      </c>
      <c r="H9" s="175" t="e">
        <f>'fiche PRF'!#REF!</f>
        <v>#REF!</v>
      </c>
      <c r="I9" s="3"/>
      <c r="J9" s="165" t="e">
        <f>+'fiche PRF'!#REF!</f>
        <v>#REF!</v>
      </c>
      <c r="K9" s="280" t="e">
        <f>IF((F7+F8+F9+F13-B7-B14)=0," ",(F10+F11+F12)/(F7+F8+F9+F13-B7-B14))</f>
        <v>#REF!</v>
      </c>
      <c r="L9" s="281" t="e">
        <f>IF((G7+G8+G9+G13-C7-C14)=0," ",(G10+G11+G12)/(G7+G8+G9+G13-C7-C14))</f>
        <v>#REF!</v>
      </c>
      <c r="M9" s="281" t="e">
        <f>IF((H7+H8+H9+H13-D7-D14)=0," ",(H10+H11+H12)/(H7+H8+H9+H13-D7-D14))</f>
        <v>#REF!</v>
      </c>
      <c r="R9" s="148" t="s">
        <v>70</v>
      </c>
      <c r="S9" s="305" t="e">
        <f>H9</f>
        <v>#REF!</v>
      </c>
      <c r="T9" s="292"/>
      <c r="V9" s="148" t="s">
        <v>71</v>
      </c>
      <c r="W9" s="305" t="e">
        <f>[0]!investotm</f>
        <v>#REF!</v>
      </c>
    </row>
    <row r="10" spans="1:23" ht="15">
      <c r="A10" s="181" t="e">
        <f>'fiche PRF'!#REF!</f>
        <v>#REF!</v>
      </c>
      <c r="B10" s="174" t="e">
        <f>'fiche PRF'!#REF!</f>
        <v>#REF!</v>
      </c>
      <c r="C10" s="174" t="e">
        <f>'fiche PRF'!#REF!</f>
        <v>#REF!</v>
      </c>
      <c r="D10" s="174" t="e">
        <f>'fiche PRF'!#REF!</f>
        <v>#REF!</v>
      </c>
      <c r="E10" s="184" t="e">
        <f>'fiche PRF'!#REF!</f>
        <v>#REF!</v>
      </c>
      <c r="F10" s="175" t="e">
        <f>'fiche PRF'!#REF!</f>
        <v>#REF!</v>
      </c>
      <c r="G10" s="175" t="e">
        <f>'fiche PRF'!#REF!</f>
        <v>#REF!</v>
      </c>
      <c r="H10" s="175" t="e">
        <f>'fiche PRF'!#REF!</f>
        <v>#REF!</v>
      </c>
      <c r="I10" s="3"/>
      <c r="J10" s="146" t="e">
        <f>+'fiche PRF'!#REF!</f>
        <v>#REF!</v>
      </c>
      <c r="K10" s="282" t="e">
        <f>IF((F10+F12)=0," ",(B31+B30+B29+B28+B27-B32)/(F10+F12))</f>
        <v>#REF!</v>
      </c>
      <c r="L10" s="282" t="e">
        <f>IF((G10+G12)=0," ",(C31+C30+C29+C28+C27-C32)/(G10+G12))</f>
        <v>#REF!</v>
      </c>
      <c r="M10" s="282" t="e">
        <f>IF((H10+H12)=0," ",(D31+D30+D29+D27+D28-D32)/(H10+H12))</f>
        <v>#REF!</v>
      </c>
      <c r="R10" s="148" t="s">
        <v>72</v>
      </c>
      <c r="S10" s="305" t="e">
        <f>H13</f>
        <v>#REF!</v>
      </c>
      <c r="T10" s="292"/>
      <c r="V10" s="148" t="s">
        <v>73</v>
      </c>
      <c r="W10" s="305">
        <f>[0]!IN_M_EL</f>
        <v>0</v>
      </c>
    </row>
    <row r="11" spans="1:23" ht="15">
      <c r="A11" s="181" t="e">
        <f>'fiche PRF'!#REF!</f>
        <v>#REF!</v>
      </c>
      <c r="B11" s="174" t="e">
        <f>'fiche PRF'!#REF!</f>
        <v>#REF!</v>
      </c>
      <c r="C11" s="174" t="e">
        <f>'fiche PRF'!#REF!</f>
        <v>#REF!</v>
      </c>
      <c r="D11" s="174" t="e">
        <f>'fiche PRF'!#REF!</f>
        <v>#REF!</v>
      </c>
      <c r="E11" s="184" t="e">
        <f>'fiche PRF'!#REF!</f>
        <v>#REF!</v>
      </c>
      <c r="F11" s="175" t="e">
        <f>'fiche PRF'!#REF!</f>
        <v>#REF!</v>
      </c>
      <c r="G11" s="175" t="e">
        <f>'fiche PRF'!#REF!</f>
        <v>#REF!</v>
      </c>
      <c r="H11" s="175" t="e">
        <f>'fiche PRF'!#REF!</f>
        <v>#REF!</v>
      </c>
      <c r="I11" s="3"/>
      <c r="J11" s="165" t="e">
        <f>+'fiche PRF'!#REF!</f>
        <v>#REF!</v>
      </c>
      <c r="K11" s="281" t="e">
        <f>IF(B23=0," ",B25/B23)</f>
        <v>#REF!</v>
      </c>
      <c r="L11" s="281" t="e">
        <f>IF(C23=0," ",C25/C23)</f>
        <v>#REF!</v>
      </c>
      <c r="M11" s="281" t="e">
        <f>IF(D23=0," ",D25/D23)</f>
        <v>#REF!</v>
      </c>
      <c r="R11" s="148" t="s">
        <v>74</v>
      </c>
      <c r="S11" s="305" t="e">
        <f>D7</f>
        <v>#REF!</v>
      </c>
      <c r="T11" s="292"/>
      <c r="V11" s="148" t="s">
        <v>75</v>
      </c>
      <c r="W11" s="305" t="e">
        <f>MIN(((MIN(S24,W8))*W10/W23),W10)</f>
        <v>#REF!</v>
      </c>
    </row>
    <row r="12" spans="1:23" ht="15">
      <c r="A12" s="181" t="e">
        <f>'fiche PRF'!#REF!</f>
        <v>#REF!</v>
      </c>
      <c r="B12" s="174" t="e">
        <f>'fiche PRF'!#REF!</f>
        <v>#REF!</v>
      </c>
      <c r="C12" s="174" t="e">
        <f>'fiche PRF'!#REF!</f>
        <v>#REF!</v>
      </c>
      <c r="D12" s="174" t="e">
        <f>'fiche PRF'!#REF!</f>
        <v>#REF!</v>
      </c>
      <c r="E12" s="184" t="e">
        <f>'fiche PRF'!#REF!</f>
        <v>#REF!</v>
      </c>
      <c r="F12" s="175" t="e">
        <f>'fiche PRF'!#REF!</f>
        <v>#REF!</v>
      </c>
      <c r="G12" s="175" t="e">
        <f>'fiche PRF'!#REF!</f>
        <v>#REF!</v>
      </c>
      <c r="H12" s="175" t="e">
        <f>'fiche PRF'!#REF!</f>
        <v>#REF!</v>
      </c>
      <c r="I12" s="3"/>
      <c r="J12" s="165" t="e">
        <f>+'fiche PRF'!#REF!</f>
        <v>#REF!</v>
      </c>
      <c r="K12" s="281" t="e">
        <f>IF((F7+F8+F9+-B7-B14)=0," ",IF(B31&lt;0,"NA",+B31/(F7+F8+F9+-B7-B14)))</f>
        <v>#REF!</v>
      </c>
      <c r="L12" s="281" t="e">
        <f>IF((G7+G8+G9+-C7-C14)=0," ",IF(C31&lt;0,"NA",+C31/(G7+G8+G9+-C7-C14)))</f>
        <v>#REF!</v>
      </c>
      <c r="M12" s="281" t="e">
        <f>IF((H7+H8+H9+-D7-D14)=0," ",IF(D31&lt;0,"NA",+D31/(H7+H8+H9+-D7-D14)))</f>
        <v>#REF!</v>
      </c>
      <c r="R12" s="148" t="s">
        <v>76</v>
      </c>
      <c r="S12" s="305" t="e">
        <f>D14</f>
        <v>#REF!</v>
      </c>
      <c r="T12" s="292"/>
      <c r="V12" s="148" t="s">
        <v>77</v>
      </c>
      <c r="W12" s="305" t="e">
        <f>W10-W11</f>
        <v>#REF!</v>
      </c>
    </row>
    <row r="13" spans="1:23" ht="15">
      <c r="A13" s="181" t="e">
        <f>'fiche PRF'!#REF!</f>
        <v>#REF!</v>
      </c>
      <c r="B13" s="174" t="e">
        <f>'fiche PRF'!#REF!</f>
        <v>#REF!</v>
      </c>
      <c r="C13" s="174" t="e">
        <f>'fiche PRF'!#REF!</f>
        <v>#REF!</v>
      </c>
      <c r="D13" s="174" t="e">
        <f>'fiche PRF'!#REF!</f>
        <v>#REF!</v>
      </c>
      <c r="E13" s="184" t="e">
        <f>'fiche PRF'!#REF!</f>
        <v>#REF!</v>
      </c>
      <c r="F13" s="175" t="e">
        <f>'fiche PRF'!#REF!</f>
        <v>#REF!</v>
      </c>
      <c r="G13" s="175" t="e">
        <f>'fiche PRF'!#REF!</f>
        <v>#REF!</v>
      </c>
      <c r="H13" s="175" t="e">
        <f>'fiche PRF'!#REF!</f>
        <v>#REF!</v>
      </c>
      <c r="I13" s="3"/>
      <c r="J13" s="146" t="e">
        <f>+'fiche PRF'!#REF!</f>
        <v>#REF!</v>
      </c>
      <c r="K13" s="282" t="e">
        <f>IF((B25+B21)=0," ",(B21+B26+B28)/(B25+B21))</f>
        <v>#REF!</v>
      </c>
      <c r="L13" s="282" t="e">
        <f>IF((C25+C21)=0," ",(C21+C26+C28)/(C25+C21))</f>
        <v>#REF!</v>
      </c>
      <c r="M13" s="282" t="e">
        <f>IF((D25+D21)=0," ",(D21+D26+D28)/(D25+D21))</f>
        <v>#REF!</v>
      </c>
      <c r="R13" s="148" t="s">
        <v>78</v>
      </c>
      <c r="S13" s="305" t="e">
        <f>S8+S9+S10-S11-S12</f>
        <v>#REF!</v>
      </c>
      <c r="T13" s="292"/>
      <c r="V13" s="177" t="s">
        <v>79</v>
      </c>
      <c r="W13" s="307" t="e">
        <f>INT(W12*0.1+W11*0.2)</f>
        <v>#REF!</v>
      </c>
    </row>
    <row r="14" spans="1:23" ht="15">
      <c r="A14" s="182" t="e">
        <f>'fiche PRF'!#REF!</f>
        <v>#REF!</v>
      </c>
      <c r="B14" s="174" t="e">
        <f>'fiche PRF'!#REF!</f>
        <v>#REF!</v>
      </c>
      <c r="C14" s="174" t="e">
        <f>'fiche PRF'!#REF!</f>
        <v>#REF!</v>
      </c>
      <c r="D14" s="174" t="e">
        <f>'fiche PRF'!#REF!</f>
        <v>#REF!</v>
      </c>
      <c r="E14" s="185" t="e">
        <f>'fiche PRF'!#REF!</f>
        <v>#REF!</v>
      </c>
      <c r="F14" s="175" t="e">
        <f>'fiche PRF'!#REF!</f>
        <v>#REF!</v>
      </c>
      <c r="G14" s="175" t="e">
        <f>'fiche PRF'!#REF!</f>
        <v>#REF!</v>
      </c>
      <c r="H14" s="175" t="e">
        <f>'fiche PRF'!#REF!</f>
        <v>#REF!</v>
      </c>
      <c r="J14" s="146" t="e">
        <f>+'fiche PRF'!#REF!</f>
        <v>#REF!</v>
      </c>
      <c r="K14" s="282" t="e">
        <f>IF(E22=0," ",(B22-E22)/E22)</f>
        <v>#REF!</v>
      </c>
      <c r="L14" s="282" t="e">
        <f>IF(B22=0," ",(C22-B22)/B22)</f>
        <v>#REF!</v>
      </c>
      <c r="M14" s="282" t="e">
        <f>IF(C22=0," ",(D22-C22)/C22)</f>
        <v>#REF!</v>
      </c>
      <c r="R14" s="148" t="s">
        <v>80</v>
      </c>
      <c r="S14" s="305" t="e">
        <f>H10</f>
        <v>#REF!</v>
      </c>
      <c r="T14" s="292"/>
      <c r="V14" s="177" t="s">
        <v>81</v>
      </c>
      <c r="W14" s="286" t="e">
        <f>W13/W9</f>
        <v>#REF!</v>
      </c>
    </row>
    <row r="15" spans="1:23" ht="15">
      <c r="A15" s="162" t="s">
        <v>9</v>
      </c>
      <c r="B15" s="267" t="e">
        <f>SUM(B7:B14)</f>
        <v>#REF!</v>
      </c>
      <c r="C15" s="267" t="e">
        <f>SUM(C7:C14)</f>
        <v>#REF!</v>
      </c>
      <c r="D15" s="267" t="e">
        <f>SUM(D7:D14)</f>
        <v>#REF!</v>
      </c>
      <c r="E15" s="268" t="s">
        <v>9</v>
      </c>
      <c r="F15" s="267" t="e">
        <f>SUM(F7:F14)</f>
        <v>#REF!</v>
      </c>
      <c r="G15" s="269" t="e">
        <f>SUM(G7:G14)</f>
        <v>#REF!</v>
      </c>
      <c r="H15" s="269" t="e">
        <f>SUM(H7:H14)</f>
        <v>#REF!</v>
      </c>
      <c r="J15" s="146" t="e">
        <f>+'fiche PRF'!#REF!</f>
        <v>#REF!</v>
      </c>
      <c r="K15" s="282" t="e">
        <f>IF(E33=0," ",(B33-E33)/E33)</f>
        <v>#REF!</v>
      </c>
      <c r="L15" s="282" t="e">
        <f>IF(B33=0," ",(C33-B33)/B33)</f>
        <v>#REF!</v>
      </c>
      <c r="M15" s="282" t="e">
        <f>IF(C33=0," ",(D33-C33)/C33)</f>
        <v>#REF!</v>
      </c>
      <c r="R15" s="148" t="s">
        <v>82</v>
      </c>
      <c r="S15" s="305" t="e">
        <f>H11</f>
        <v>#REF!</v>
      </c>
      <c r="T15" s="292"/>
      <c r="V15" s="177" t="s">
        <v>83</v>
      </c>
      <c r="W15" s="286" t="e">
        <f>W13/W10</f>
        <v>#REF!</v>
      </c>
    </row>
    <row r="16" spans="10:23" ht="15">
      <c r="J16" s="146" t="e">
        <f>+'fiche PRF'!#REF!</f>
        <v>#REF!</v>
      </c>
      <c r="K16" s="176" t="e">
        <f>IF(B33=0," ",B22/B33)</f>
        <v>#REF!</v>
      </c>
      <c r="L16" s="176" t="e">
        <f>IF(C33=0," ",C22/C33)</f>
        <v>#REF!</v>
      </c>
      <c r="M16" s="176" t="e">
        <f>IF(D33=0," ",D22/D33)</f>
        <v>#REF!</v>
      </c>
      <c r="R16" s="148" t="s">
        <v>84</v>
      </c>
      <c r="S16" s="305" t="e">
        <f>H12</f>
        <v>#REF!</v>
      </c>
      <c r="T16" s="292"/>
      <c r="V16" s="148" t="s">
        <v>85</v>
      </c>
      <c r="W16" s="305" t="e">
        <f>[0]!investotimm</f>
        <v>#REF!</v>
      </c>
    </row>
    <row r="17" spans="1:23" ht="15">
      <c r="A17" s="4" t="s">
        <v>86</v>
      </c>
      <c r="J17" s="146" t="e">
        <f>+'fiche PRF'!#REF!</f>
        <v>#REF!</v>
      </c>
      <c r="K17" s="282" t="e">
        <f>IF(B23=0," ",B24/B23)</f>
        <v>#REF!</v>
      </c>
      <c r="L17" s="282" t="e">
        <f>IF(C23=0," ",C24/C23)</f>
        <v>#REF!</v>
      </c>
      <c r="M17" s="282" t="e">
        <f>IF(D23=0," ",D24/D23)</f>
        <v>#REF!</v>
      </c>
      <c r="R17" s="148" t="s">
        <v>87</v>
      </c>
      <c r="S17" s="305" t="e">
        <f>S16+S15+S14+S13</f>
        <v>#REF!</v>
      </c>
      <c r="T17" s="292"/>
      <c r="V17" s="148" t="s">
        <v>88</v>
      </c>
      <c r="W17" s="305">
        <f>Feuil2!IN_IMM_EL</f>
        <v>0</v>
      </c>
    </row>
    <row r="18" spans="2:23" ht="15">
      <c r="B18" s="58"/>
      <c r="C18" s="58"/>
      <c r="D18" s="150" t="s">
        <v>61</v>
      </c>
      <c r="J18" s="149" t="e">
        <f>+'fiche PRF'!#REF!</f>
        <v>#REF!</v>
      </c>
      <c r="K18" s="283" t="e">
        <f>IF(B22=0," ",B35/B22)</f>
        <v>#REF!</v>
      </c>
      <c r="L18" s="283" t="e">
        <f>IF(C22=0," ",C35/C22)</f>
        <v>#REF!</v>
      </c>
      <c r="M18" s="283" t="e">
        <f>IF(D22=0," ",D35/D22)</f>
        <v>#REF!</v>
      </c>
      <c r="R18" s="148" t="s">
        <v>89</v>
      </c>
      <c r="S18" s="305" t="e">
        <f>D11+D12</f>
        <v>#REF!</v>
      </c>
      <c r="T18" s="292"/>
      <c r="V18" s="177" t="s">
        <v>90</v>
      </c>
      <c r="W18" s="307">
        <f>W17*0.5</f>
        <v>0</v>
      </c>
    </row>
    <row r="19" spans="1:23" ht="15">
      <c r="A19" s="161" t="s">
        <v>66</v>
      </c>
      <c r="B19" s="171" t="e">
        <f>'fiche PRF'!#REF!</f>
        <v>#REF!</v>
      </c>
      <c r="C19" s="171" t="e">
        <f>'fiche PRF'!#REF!</f>
        <v>#REF!</v>
      </c>
      <c r="D19" s="171" t="e">
        <f>'fiche PRF'!#REF!</f>
        <v>#REF!</v>
      </c>
      <c r="E19" s="284">
        <v>1992</v>
      </c>
      <c r="R19" s="148" t="s">
        <v>91</v>
      </c>
      <c r="S19" s="305" t="e">
        <f>S18-S15</f>
        <v>#REF!</v>
      </c>
      <c r="T19" s="292"/>
      <c r="V19" s="177" t="s">
        <v>92</v>
      </c>
      <c r="W19" s="286" t="e">
        <f>W18/W16</f>
        <v>#REF!</v>
      </c>
    </row>
    <row r="20" spans="1:23" ht="15">
      <c r="A20" s="186" t="e">
        <f>'fiche PRF'!#REF!</f>
        <v>#REF!</v>
      </c>
      <c r="B20" s="172" t="e">
        <f>'fiche PRF'!#REF!</f>
        <v>#REF!</v>
      </c>
      <c r="C20" s="172" t="e">
        <f>'fiche PRF'!#REF!</f>
        <v>#REF!</v>
      </c>
      <c r="D20" s="172" t="e">
        <f>'fiche PRF'!#REF!</f>
        <v>#REF!</v>
      </c>
      <c r="J20" s="151" t="s">
        <v>93</v>
      </c>
      <c r="K20" s="152"/>
      <c r="R20" s="148" t="s">
        <v>94</v>
      </c>
      <c r="S20" s="305" t="e">
        <f>S13+S14+S16+MAX(S19,0)</f>
        <v>#REF!</v>
      </c>
      <c r="T20" s="292"/>
      <c r="V20" s="177" t="s">
        <v>95</v>
      </c>
      <c r="W20" s="286" t="str">
        <f>IF(W17=0," ",W18/W17)</f>
        <v> </v>
      </c>
    </row>
    <row r="21" spans="1:23" ht="15">
      <c r="A21" s="187" t="e">
        <f>'fiche PRF'!#REF!</f>
        <v>#REF!</v>
      </c>
      <c r="B21" s="172" t="e">
        <f>'fiche PRF'!#REF!</f>
        <v>#REF!</v>
      </c>
      <c r="C21" s="172" t="e">
        <f>'fiche PRF'!#REF!</f>
        <v>#REF!</v>
      </c>
      <c r="D21" s="172" t="e">
        <f>'fiche PRF'!#REF!</f>
        <v>#REF!</v>
      </c>
      <c r="R21" s="168" t="s">
        <v>96</v>
      </c>
      <c r="S21" s="288" t="e">
        <f>IF(S20=0," ",S13/S20)</f>
        <v>#REF!</v>
      </c>
      <c r="T21" s="296"/>
      <c r="V21" s="153" t="s">
        <v>97</v>
      </c>
      <c r="W21" s="308" t="e">
        <f>[0]!coutot</f>
        <v>#REF!</v>
      </c>
    </row>
    <row r="22" spans="1:23" ht="15">
      <c r="A22" s="187" t="e">
        <f>'fiche PRF'!#REF!</f>
        <v>#REF!</v>
      </c>
      <c r="B22" s="172" t="e">
        <f>'fiche PRF'!#REF!</f>
        <v>#REF!</v>
      </c>
      <c r="C22" s="172" t="e">
        <f>'fiche PRF'!#REF!</f>
        <v>#REF!</v>
      </c>
      <c r="D22" s="172" t="e">
        <f>'fiche PRF'!#REF!</f>
        <v>#REF!</v>
      </c>
      <c r="E22" s="285" t="e">
        <f>+'fiche PRF'!#REF!</f>
        <v>#REF!</v>
      </c>
      <c r="J22" s="164" t="s">
        <v>66</v>
      </c>
      <c r="K22" s="164" t="s">
        <v>67</v>
      </c>
      <c r="R22" s="168" t="s">
        <v>98</v>
      </c>
      <c r="S22" s="289" t="e">
        <f>S13-(0.5*S20)</f>
        <v>#REF!</v>
      </c>
      <c r="T22" s="297"/>
      <c r="V22" s="177" t="s">
        <v>99</v>
      </c>
      <c r="W22" s="307" t="e">
        <f>INT(MIN(W21*0.7,20000))</f>
        <v>#REF!</v>
      </c>
    </row>
    <row r="23" spans="1:23" ht="15">
      <c r="A23" s="187" t="e">
        <f>'fiche PRF'!#REF!</f>
        <v>#REF!</v>
      </c>
      <c r="B23" s="172" t="e">
        <f>'fiche PRF'!#REF!</f>
        <v>#REF!</v>
      </c>
      <c r="C23" s="172" t="e">
        <f>'fiche PRF'!#REF!</f>
        <v>#REF!</v>
      </c>
      <c r="D23" s="172" t="e">
        <f>'fiche PRF'!#REF!</f>
        <v>#REF!</v>
      </c>
      <c r="J23" s="145" t="s">
        <v>100</v>
      </c>
      <c r="K23" s="299" t="e">
        <f>(D8+D9+D10)</f>
        <v>#REF!</v>
      </c>
      <c r="R23" s="168" t="s">
        <v>101</v>
      </c>
      <c r="S23" s="289" t="e">
        <f>+'fiche PRF'!#REF!</f>
        <v>#REF!</v>
      </c>
      <c r="T23" s="298"/>
      <c r="V23" s="148" t="s">
        <v>102</v>
      </c>
      <c r="W23" s="305" t="e">
        <f>W21+W16+W9</f>
        <v>#REF!</v>
      </c>
    </row>
    <row r="24" spans="1:23" ht="15.75" thickBot="1">
      <c r="A24" s="187" t="e">
        <f>'fiche PRF'!#REF!</f>
        <v>#REF!</v>
      </c>
      <c r="B24" s="172" t="e">
        <f>'fiche PRF'!#REF!</f>
        <v>#REF!</v>
      </c>
      <c r="C24" s="172" t="e">
        <f>'fiche PRF'!#REF!</f>
        <v>#REF!</v>
      </c>
      <c r="D24" s="172" t="e">
        <f>'fiche PRF'!#REF!</f>
        <v>#REF!</v>
      </c>
      <c r="J24" s="146" t="s">
        <v>103</v>
      </c>
      <c r="K24" s="300" t="e">
        <f>[0]!pmncoutot</f>
        <v>#REF!</v>
      </c>
      <c r="R24" s="169" t="s">
        <v>104</v>
      </c>
      <c r="S24" s="306" t="e">
        <f>S23+MAX(S22,0)</f>
        <v>#REF!</v>
      </c>
      <c r="T24" s="298"/>
      <c r="V24" s="148" t="s">
        <v>105</v>
      </c>
      <c r="W24" s="305" t="e">
        <f>W17+W10+W21</f>
        <v>#REF!</v>
      </c>
    </row>
    <row r="25" spans="1:23" ht="15">
      <c r="A25" s="187" t="e">
        <f>'fiche PRF'!#REF!</f>
        <v>#REF!</v>
      </c>
      <c r="B25" s="172" t="e">
        <f>'fiche PRF'!#REF!</f>
        <v>#REF!</v>
      </c>
      <c r="C25" s="172" t="e">
        <f>'fiche PRF'!#REF!</f>
        <v>#REF!</v>
      </c>
      <c r="D25" s="172" t="e">
        <f>'fiche PRF'!#REF!</f>
        <v>#REF!</v>
      </c>
      <c r="J25" s="165" t="s">
        <v>106</v>
      </c>
      <c r="K25" s="301" t="e">
        <f>0.3*(K24+K23)</f>
        <v>#REF!</v>
      </c>
      <c r="V25" s="177" t="s">
        <v>107</v>
      </c>
      <c r="W25" s="307" t="e">
        <f>W18+W13+W22</f>
        <v>#REF!</v>
      </c>
    </row>
    <row r="26" spans="1:23" ht="15">
      <c r="A26" s="187" t="e">
        <f>'fiche PRF'!#REF!</f>
        <v>#REF!</v>
      </c>
      <c r="B26" s="172" t="e">
        <f>'fiche PRF'!#REF!</f>
        <v>#REF!</v>
      </c>
      <c r="C26" s="172" t="e">
        <f>'fiche PRF'!#REF!</f>
        <v>#REF!</v>
      </c>
      <c r="D26" s="172" t="e">
        <f>'fiche PRF'!#REF!</f>
        <v>#REF!</v>
      </c>
      <c r="J26" s="165" t="s">
        <v>108</v>
      </c>
      <c r="K26" s="301" t="e">
        <f>H7+H8+H9+H10+H13-D7-D8-D9-D10-D14</f>
        <v>#REF!</v>
      </c>
      <c r="V26" s="177" t="s">
        <v>109</v>
      </c>
      <c r="W26" s="286" t="e">
        <f>W25/W23</f>
        <v>#REF!</v>
      </c>
    </row>
    <row r="27" spans="1:23" ht="15.75" thickBot="1">
      <c r="A27" s="187" t="e">
        <f>'fiche PRF'!#REF!</f>
        <v>#REF!</v>
      </c>
      <c r="B27" s="172" t="e">
        <f>'fiche PRF'!#REF!</f>
        <v>#REF!</v>
      </c>
      <c r="C27" s="172" t="e">
        <f>'fiche PRF'!#REF!</f>
        <v>#REF!</v>
      </c>
      <c r="D27" s="172" t="e">
        <f>'fiche PRF'!#REF!</f>
        <v>#REF!</v>
      </c>
      <c r="J27" s="146" t="s">
        <v>110</v>
      </c>
      <c r="K27" s="282" t="e">
        <f>IF(H10=0," ",(H7+H8+H9+H13-D7-D14)/(H10))</f>
        <v>#REF!</v>
      </c>
      <c r="V27" s="178" t="s">
        <v>111</v>
      </c>
      <c r="W27" s="287" t="e">
        <f>W25/W24</f>
        <v>#REF!</v>
      </c>
    </row>
    <row r="28" spans="1:11" ht="12.75">
      <c r="A28" s="187" t="e">
        <f>'fiche PRF'!#REF!</f>
        <v>#REF!</v>
      </c>
      <c r="B28" s="172" t="e">
        <f>'fiche PRF'!#REF!</f>
        <v>#REF!</v>
      </c>
      <c r="C28" s="172" t="e">
        <f>'fiche PRF'!#REF!</f>
        <v>#REF!</v>
      </c>
      <c r="D28" s="172" t="e">
        <f>'fiche PRF'!#REF!</f>
        <v>#REF!</v>
      </c>
      <c r="J28" s="165" t="s">
        <v>112</v>
      </c>
      <c r="K28" s="301" t="e">
        <f>H7+H8+H9+H13-D7-D14</f>
        <v>#REF!</v>
      </c>
    </row>
    <row r="29" spans="1:11" ht="12.75">
      <c r="A29" s="187" t="e">
        <f>'fiche PRF'!#REF!</f>
        <v>#REF!</v>
      </c>
      <c r="B29" s="172" t="e">
        <f>'fiche PRF'!#REF!</f>
        <v>#REF!</v>
      </c>
      <c r="C29" s="172" t="e">
        <f>'fiche PRF'!#REF!</f>
        <v>#REF!</v>
      </c>
      <c r="D29" s="172" t="e">
        <f>'fiche PRF'!#REF!</f>
        <v>#REF!</v>
      </c>
      <c r="J29" s="165" t="s">
        <v>113</v>
      </c>
      <c r="K29" s="302" t="e">
        <f>([0]!NER)+([0]!NEPMN)</f>
        <v>#REF!</v>
      </c>
    </row>
    <row r="30" spans="1:11" ht="12.75">
      <c r="A30" s="187" t="e">
        <f>'fiche PRF'!#REF!</f>
        <v>#REF!</v>
      </c>
      <c r="B30" s="172" t="e">
        <f>'fiche PRF'!#REF!</f>
        <v>#REF!</v>
      </c>
      <c r="C30" s="172" t="e">
        <f>'fiche PRF'!#REF!</f>
        <v>#REF!</v>
      </c>
      <c r="D30" s="172" t="e">
        <f>'fiche PRF'!#REF!</f>
        <v>#REF!</v>
      </c>
      <c r="J30" s="173" t="e">
        <f>[0]!rfnatur4</f>
        <v>#REF!</v>
      </c>
      <c r="K30" s="302" t="e">
        <f>[0]!C_DCT</f>
        <v>#REF!</v>
      </c>
    </row>
    <row r="31" spans="1:11" ht="12.75">
      <c r="A31" s="187" t="e">
        <f>'fiche PRF'!#REF!</f>
        <v>#REF!</v>
      </c>
      <c r="B31" s="172" t="e">
        <f>'fiche PRF'!#REF!</f>
        <v>#REF!</v>
      </c>
      <c r="C31" s="172" t="e">
        <f>'fiche PRF'!#REF!</f>
        <v>#REF!</v>
      </c>
      <c r="D31" s="172" t="e">
        <f>'fiche PRF'!#REF!</f>
        <v>#REF!</v>
      </c>
      <c r="J31" s="173" t="s">
        <v>114</v>
      </c>
      <c r="K31" s="302" t="e">
        <f>[0]!ACAN+'fiche PRF'!#REF!+'fiche PRF'!#REF!</f>
        <v>#REF!</v>
      </c>
    </row>
    <row r="32" spans="1:11" ht="12.75">
      <c r="A32" s="187" t="e">
        <f>'fiche PRF'!#REF!</f>
        <v>#REF!</v>
      </c>
      <c r="B32" s="172" t="e">
        <f>'fiche PRF'!#REF!</f>
        <v>#REF!</v>
      </c>
      <c r="C32" s="172" t="e">
        <f>'fiche PRF'!#REF!</f>
        <v>#REF!</v>
      </c>
      <c r="D32" s="172" t="e">
        <f>'fiche PRF'!#REF!</f>
        <v>#REF!</v>
      </c>
      <c r="J32" s="146" t="s">
        <v>115</v>
      </c>
      <c r="K32" s="176" t="e">
        <f>K26+K29+K30+K31-K24</f>
        <v>#REF!</v>
      </c>
    </row>
    <row r="33" spans="1:11" ht="12.75">
      <c r="A33" s="187" t="e">
        <f>'fiche PRF'!#REF!</f>
        <v>#REF!</v>
      </c>
      <c r="B33" s="172" t="e">
        <f>'fiche PRF'!#REF!</f>
        <v>#REF!</v>
      </c>
      <c r="C33" s="172" t="e">
        <f>'fiche PRF'!#REF!</f>
        <v>#REF!</v>
      </c>
      <c r="D33" s="172" t="e">
        <f>'fiche PRF'!#REF!</f>
        <v>#REF!</v>
      </c>
      <c r="E33" s="285" t="e">
        <f>+'fiche PRF'!#REF!</f>
        <v>#REF!</v>
      </c>
      <c r="J33" s="146" t="s">
        <v>116</v>
      </c>
      <c r="K33" s="282" t="e">
        <f>IF((K29+K30+H10)=0," ",(K31+K28)/(K29+K30+H10))</f>
        <v>#REF!</v>
      </c>
    </row>
    <row r="34" spans="1:11" ht="12.75">
      <c r="A34" s="187" t="e">
        <f>'fiche PRF'!#REF!</f>
        <v>#REF!</v>
      </c>
      <c r="B34" s="172" t="e">
        <f>'fiche PRF'!#REF!</f>
        <v>#REF!</v>
      </c>
      <c r="C34" s="172" t="e">
        <f>'fiche PRF'!#REF!</f>
        <v>#REF!</v>
      </c>
      <c r="D34" s="172" t="e">
        <f>'fiche PRF'!#REF!</f>
        <v>#REF!</v>
      </c>
      <c r="E34" s="3"/>
      <c r="J34" s="165" t="s">
        <v>117</v>
      </c>
      <c r="K34" s="301" t="e">
        <f>IF(K25&gt;(K31+K28),K25-K28-K31,0)</f>
        <v>#REF!</v>
      </c>
    </row>
    <row r="35" spans="1:11" ht="12.75">
      <c r="A35" s="188" t="e">
        <f>'fiche PRF'!#REF!</f>
        <v>#REF!</v>
      </c>
      <c r="B35" s="172" t="e">
        <f>'fiche PRF'!#REF!</f>
        <v>#REF!</v>
      </c>
      <c r="C35" s="172" t="e">
        <f>'fiche PRF'!#REF!</f>
        <v>#REF!</v>
      </c>
      <c r="D35" s="172" t="e">
        <f>'fiche PRF'!#REF!</f>
        <v>#REF!</v>
      </c>
      <c r="J35" s="165" t="s">
        <v>118</v>
      </c>
      <c r="K35" s="301" t="e">
        <f>IF(K32&gt;0,0,-K32)</f>
        <v>#REF!</v>
      </c>
    </row>
    <row r="36" spans="1:11" ht="12.75">
      <c r="A36" s="3"/>
      <c r="B36" s="57"/>
      <c r="C36" s="57"/>
      <c r="D36" s="57"/>
      <c r="J36" s="146" t="s">
        <v>119</v>
      </c>
      <c r="K36" s="282" t="e">
        <f>(K31+K28+K35)/(K29+K30+H10)</f>
        <v>#REF!</v>
      </c>
    </row>
    <row r="37" spans="10:11" ht="12.75">
      <c r="J37" s="146" t="s">
        <v>120</v>
      </c>
      <c r="K37" s="282" t="e">
        <f>(K28+K31)/(K30+K29+K35+H10)</f>
        <v>#REF!</v>
      </c>
    </row>
    <row r="38" spans="10:11" ht="12.75">
      <c r="J38" s="149" t="s">
        <v>121</v>
      </c>
      <c r="K38" s="303" t="e">
        <f>D31+D30+D29+D27+D28</f>
        <v>#REF!</v>
      </c>
    </row>
  </sheetData>
  <sheetProtection password="CF71" sheet="1" objects="1" scenarios="1"/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&amp;L&amp;11MINISTERE DE L'INDUSTRIE
   Bureau de Mise à Niveau</oddHeader>
    <oddFooter>&amp;L&amp;8&amp;F; 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P94"/>
  <sheetViews>
    <sheetView zoomScale="75" zoomScaleNormal="75" zoomScalePageLayoutView="0" workbookViewId="0" topLeftCell="A1">
      <selection activeCell="AE6" sqref="AE6:AH6"/>
    </sheetView>
  </sheetViews>
  <sheetFormatPr defaultColWidth="2.7109375" defaultRowHeight="12.75"/>
  <sheetData>
    <row r="1" spans="1:2" ht="12.75">
      <c r="A1" s="1" t="s">
        <v>1</v>
      </c>
      <c r="B1" s="1"/>
    </row>
    <row r="2" ht="12.75">
      <c r="A2" s="1" t="s">
        <v>122</v>
      </c>
    </row>
    <row r="3" spans="1:35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2.75">
      <c r="A4" s="30"/>
      <c r="B4" s="30"/>
      <c r="C4" s="30"/>
      <c r="D4" s="30"/>
      <c r="F4" s="253" t="s">
        <v>123</v>
      </c>
      <c r="H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I4" s="30"/>
    </row>
    <row r="5" spans="1:3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41" ht="14.2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3" t="s">
        <v>16</v>
      </c>
      <c r="AC6" s="224"/>
      <c r="AD6" s="224"/>
      <c r="AE6" s="291">
        <f>[0]!nbmn</f>
        <v>0</v>
      </c>
      <c r="AF6" s="225"/>
      <c r="AG6" s="225"/>
      <c r="AH6" s="226"/>
      <c r="AI6" s="227"/>
      <c r="AJ6" s="199"/>
      <c r="AK6" s="199"/>
      <c r="AL6" s="199"/>
      <c r="AM6" s="199"/>
      <c r="AN6" s="199"/>
      <c r="AO6" s="199"/>
    </row>
    <row r="7" spans="1:41" ht="14.2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199"/>
      <c r="AK7" s="199"/>
      <c r="AL7" s="199"/>
      <c r="AM7" s="199"/>
      <c r="AN7" s="199"/>
      <c r="AO7" s="199"/>
    </row>
    <row r="8" spans="1:42" ht="15">
      <c r="A8" s="228" t="s">
        <v>18</v>
      </c>
      <c r="B8" s="229"/>
      <c r="C8" s="229"/>
      <c r="D8" s="230"/>
      <c r="E8" s="231">
        <f>+'fiche PRF'!L74</f>
        <v>0</v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3"/>
      <c r="AC8" s="234" t="s">
        <v>19</v>
      </c>
      <c r="AD8" s="234"/>
      <c r="AE8" s="234"/>
      <c r="AF8" s="234"/>
      <c r="AG8" s="234"/>
      <c r="AH8" s="235"/>
      <c r="AI8" s="30"/>
      <c r="AJ8" s="199"/>
      <c r="AK8" s="199"/>
      <c r="AL8" s="199"/>
      <c r="AM8" s="199"/>
      <c r="AN8" s="199"/>
      <c r="AO8" s="199"/>
      <c r="AP8" s="36"/>
    </row>
    <row r="9" spans="1:42" ht="15">
      <c r="A9" s="236" t="s">
        <v>20</v>
      </c>
      <c r="B9" s="237"/>
      <c r="C9" s="237"/>
      <c r="D9" s="238"/>
      <c r="E9" s="231" t="e">
        <f>+'fiche PRF'!#REF!</f>
        <v>#REF!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78" t="e">
        <f>+'fiche PRF'!#REF!</f>
        <v>#REF!</v>
      </c>
      <c r="AC9" s="239"/>
      <c r="AD9" s="239"/>
      <c r="AE9" s="239"/>
      <c r="AF9" s="239"/>
      <c r="AG9" s="239"/>
      <c r="AH9" s="240"/>
      <c r="AI9" s="30"/>
      <c r="AJ9" s="199"/>
      <c r="AK9" s="199"/>
      <c r="AL9" s="199"/>
      <c r="AM9" s="199"/>
      <c r="AN9" s="199"/>
      <c r="AO9" s="199"/>
      <c r="AP9" s="36"/>
    </row>
    <row r="10" spans="1:42" ht="15">
      <c r="A10" s="241" t="s">
        <v>124</v>
      </c>
      <c r="B10" s="242"/>
      <c r="C10" s="242"/>
      <c r="D10" s="242"/>
      <c r="E10" s="242"/>
      <c r="F10" s="242"/>
      <c r="G10" s="242"/>
      <c r="H10" s="242"/>
      <c r="I10" s="255" t="e">
        <f>+'fiche PRF'!#REF!</f>
        <v>#REF!</v>
      </c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2"/>
      <c r="AC10" s="242"/>
      <c r="AD10" s="242"/>
      <c r="AE10" s="242"/>
      <c r="AF10" s="242"/>
      <c r="AG10" s="242"/>
      <c r="AH10" s="243"/>
      <c r="AI10" s="227"/>
      <c r="AJ10" s="199"/>
      <c r="AK10" s="199"/>
      <c r="AL10" s="199"/>
      <c r="AM10" s="199"/>
      <c r="AN10" s="199"/>
      <c r="AO10" s="199"/>
      <c r="AP10" s="36"/>
    </row>
    <row r="11" spans="1:42" ht="15">
      <c r="A11" s="244" t="s">
        <v>125</v>
      </c>
      <c r="B11" s="245"/>
      <c r="C11" s="245"/>
      <c r="D11" s="245"/>
      <c r="E11" s="245"/>
      <c r="F11" s="245"/>
      <c r="G11" s="245"/>
      <c r="H11" s="245"/>
      <c r="I11" s="254"/>
      <c r="J11" s="249"/>
      <c r="K11" s="249"/>
      <c r="L11" s="249"/>
      <c r="M11" s="249"/>
      <c r="N11" s="249"/>
      <c r="O11" s="250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6"/>
      <c r="AI11" s="227"/>
      <c r="AJ11" s="199"/>
      <c r="AK11" s="199"/>
      <c r="AL11" s="199"/>
      <c r="AM11" s="199"/>
      <c r="AN11" s="199"/>
      <c r="AO11" s="199"/>
      <c r="AP11" s="36"/>
    </row>
    <row r="12" spans="1:42" ht="15">
      <c r="A12" s="67"/>
      <c r="B12" s="65"/>
      <c r="C12" s="65"/>
      <c r="D12" s="65"/>
      <c r="E12" s="65"/>
      <c r="F12" s="259"/>
      <c r="G12" s="259"/>
      <c r="H12" s="259" t="s">
        <v>126</v>
      </c>
      <c r="I12" s="259"/>
      <c r="J12" s="259"/>
      <c r="K12" s="259"/>
      <c r="L12" s="259"/>
      <c r="M12" s="260"/>
      <c r="N12" s="259"/>
      <c r="O12" s="259" t="s">
        <v>127</v>
      </c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42"/>
      <c r="AD12" s="242"/>
      <c r="AE12" s="242"/>
      <c r="AF12" s="242"/>
      <c r="AG12" s="242"/>
      <c r="AH12" s="243"/>
      <c r="AI12" s="227"/>
      <c r="AJ12" s="199"/>
      <c r="AK12" s="199"/>
      <c r="AL12" s="199"/>
      <c r="AM12" s="199"/>
      <c r="AN12" s="199"/>
      <c r="AO12" s="199"/>
      <c r="AP12" s="36"/>
    </row>
    <row r="13" spans="1:42" ht="15">
      <c r="A13" s="31"/>
      <c r="B13" s="29"/>
      <c r="C13" s="29"/>
      <c r="D13" s="29"/>
      <c r="E13" s="29"/>
      <c r="F13" s="61"/>
      <c r="G13" s="61"/>
      <c r="H13" s="61" t="s">
        <v>128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 t="s">
        <v>10</v>
      </c>
      <c r="T13" s="61"/>
      <c r="U13" s="61"/>
      <c r="V13" s="61"/>
      <c r="W13" s="61"/>
      <c r="X13" s="270" t="e">
        <f>+'fiche PRF'!#REF!</f>
        <v>#REF!</v>
      </c>
      <c r="Y13" s="271"/>
      <c r="Z13" s="61"/>
      <c r="AA13" s="61" t="s">
        <v>11</v>
      </c>
      <c r="AB13" s="61"/>
      <c r="AC13" s="247"/>
      <c r="AD13" s="247"/>
      <c r="AE13" s="247"/>
      <c r="AF13" s="247"/>
      <c r="AG13" s="247"/>
      <c r="AH13" s="248"/>
      <c r="AI13" s="227"/>
      <c r="AJ13" s="199"/>
      <c r="AK13" s="199"/>
      <c r="AL13" s="199"/>
      <c r="AM13" s="199"/>
      <c r="AN13" s="199"/>
      <c r="AO13" s="199"/>
      <c r="AP13" s="36"/>
    </row>
    <row r="14" spans="1:42" ht="15">
      <c r="A14" s="31"/>
      <c r="B14" s="29"/>
      <c r="C14" s="29"/>
      <c r="D14" s="29"/>
      <c r="E14" s="29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 t="s">
        <v>12</v>
      </c>
      <c r="T14" s="61"/>
      <c r="U14" s="61"/>
      <c r="V14" s="61"/>
      <c r="W14" s="61"/>
      <c r="X14" s="272" t="e">
        <f>+'fiche PRF'!#REF!</f>
        <v>#REF!</v>
      </c>
      <c r="Y14" s="273"/>
      <c r="Z14" s="61"/>
      <c r="AA14" s="61" t="s">
        <v>11</v>
      </c>
      <c r="AB14" s="61"/>
      <c r="AC14" s="247"/>
      <c r="AD14" s="247"/>
      <c r="AE14" s="247"/>
      <c r="AF14" s="247"/>
      <c r="AG14" s="247"/>
      <c r="AH14" s="248"/>
      <c r="AI14" s="227"/>
      <c r="AJ14" s="199"/>
      <c r="AK14" s="199"/>
      <c r="AL14" s="199"/>
      <c r="AM14" s="199"/>
      <c r="AN14" s="199"/>
      <c r="AO14" s="199"/>
      <c r="AP14" s="36"/>
    </row>
    <row r="15" spans="1:42" ht="15">
      <c r="A15" s="31"/>
      <c r="B15" s="29"/>
      <c r="C15" s="29"/>
      <c r="D15" s="29"/>
      <c r="E15" s="29"/>
      <c r="F15" s="61"/>
      <c r="G15" s="61"/>
      <c r="H15" s="61" t="s">
        <v>129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274" t="e">
        <f>+'fiche PRF'!#REF!</f>
        <v>#REF!</v>
      </c>
      <c r="X15" s="275"/>
      <c r="Y15" s="276"/>
      <c r="Z15" s="61"/>
      <c r="AA15" s="61" t="s">
        <v>7</v>
      </c>
      <c r="AB15" s="61"/>
      <c r="AC15" s="247"/>
      <c r="AD15" s="247"/>
      <c r="AE15" s="247"/>
      <c r="AF15" s="247"/>
      <c r="AG15" s="247"/>
      <c r="AH15" s="248"/>
      <c r="AI15" s="227"/>
      <c r="AJ15" s="199"/>
      <c r="AK15" s="199"/>
      <c r="AL15" s="199"/>
      <c r="AM15" s="199"/>
      <c r="AN15" s="199"/>
      <c r="AO15" s="199"/>
      <c r="AP15" s="36"/>
    </row>
    <row r="16" spans="1:42" ht="15">
      <c r="A16" s="31"/>
      <c r="B16" s="29"/>
      <c r="C16" s="29"/>
      <c r="D16" s="29"/>
      <c r="E16" s="29"/>
      <c r="F16" s="61"/>
      <c r="G16" s="61"/>
      <c r="H16" s="61" t="s">
        <v>130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277" t="e">
        <f>+'fiche PRF'!#REF!</f>
        <v>#REF!</v>
      </c>
      <c r="Y16" s="271"/>
      <c r="Z16" s="61"/>
      <c r="AA16" s="61"/>
      <c r="AB16" s="61"/>
      <c r="AC16" s="247"/>
      <c r="AD16" s="247"/>
      <c r="AE16" s="247"/>
      <c r="AF16" s="247"/>
      <c r="AG16" s="247"/>
      <c r="AH16" s="248"/>
      <c r="AI16" s="227"/>
      <c r="AJ16" s="199"/>
      <c r="AK16" s="199"/>
      <c r="AL16" s="199"/>
      <c r="AM16" s="199"/>
      <c r="AN16" s="199"/>
      <c r="AO16" s="199"/>
      <c r="AP16" s="36"/>
    </row>
    <row r="17" spans="1:42" ht="15">
      <c r="A17" s="68"/>
      <c r="B17" s="69"/>
      <c r="C17" s="69"/>
      <c r="D17" s="69"/>
      <c r="E17" s="69"/>
      <c r="F17" s="69"/>
      <c r="G17" s="6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45"/>
      <c r="AD17" s="245"/>
      <c r="AE17" s="245"/>
      <c r="AF17" s="245"/>
      <c r="AG17" s="245"/>
      <c r="AH17" s="246"/>
      <c r="AI17" s="227"/>
      <c r="AJ17" s="199"/>
      <c r="AK17" s="199"/>
      <c r="AL17" s="199"/>
      <c r="AM17" s="199"/>
      <c r="AN17" s="199"/>
      <c r="AO17" s="199"/>
      <c r="AP17" s="36"/>
    </row>
    <row r="18" spans="1:42" ht="15">
      <c r="A18" s="227"/>
      <c r="B18" s="227"/>
      <c r="C18" s="227"/>
      <c r="D18" s="227"/>
      <c r="E18" s="251"/>
      <c r="F18" s="251"/>
      <c r="G18" s="251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199"/>
      <c r="AK18" s="199"/>
      <c r="AL18" s="199"/>
      <c r="AM18" s="199"/>
      <c r="AN18" s="199"/>
      <c r="AO18" s="199"/>
      <c r="AP18" s="36"/>
    </row>
    <row r="19" spans="1:42" ht="15.75">
      <c r="A19" s="205"/>
      <c r="B19" s="206"/>
      <c r="C19" s="206"/>
      <c r="D19" s="206"/>
      <c r="E19" s="209" t="s">
        <v>131</v>
      </c>
      <c r="F19" s="209"/>
      <c r="G19" s="209"/>
      <c r="H19" s="209"/>
      <c r="I19" s="209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15" t="s">
        <v>132</v>
      </c>
      <c r="U19" s="206"/>
      <c r="V19" s="206"/>
      <c r="W19" s="209"/>
      <c r="X19" s="216"/>
      <c r="Y19" s="215"/>
      <c r="Z19" s="209" t="s">
        <v>133</v>
      </c>
      <c r="AA19" s="209"/>
      <c r="AB19" s="209"/>
      <c r="AC19" s="216"/>
      <c r="AD19" s="209"/>
      <c r="AE19" s="209"/>
      <c r="AF19" s="209" t="s">
        <v>14</v>
      </c>
      <c r="AG19" s="209"/>
      <c r="AH19" s="216"/>
      <c r="AI19" s="199"/>
      <c r="AJ19" s="199"/>
      <c r="AK19" s="199"/>
      <c r="AL19" s="199"/>
      <c r="AM19" s="199"/>
      <c r="AN19" s="199"/>
      <c r="AO19" s="199"/>
      <c r="AP19" s="36"/>
    </row>
    <row r="20" spans="1:42" ht="15.75">
      <c r="A20" s="202"/>
      <c r="B20" s="203"/>
      <c r="C20" s="203"/>
      <c r="D20" s="203"/>
      <c r="E20" s="208"/>
      <c r="F20" s="208"/>
      <c r="G20" s="208"/>
      <c r="H20" s="208"/>
      <c r="I20" s="208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2"/>
      <c r="U20" s="203"/>
      <c r="V20" s="203"/>
      <c r="W20" s="203"/>
      <c r="X20" s="204"/>
      <c r="Y20" s="202"/>
      <c r="Z20" s="203"/>
      <c r="AA20" s="203"/>
      <c r="AB20" s="203"/>
      <c r="AC20" s="204"/>
      <c r="AD20" s="202"/>
      <c r="AE20" s="203"/>
      <c r="AF20" s="203"/>
      <c r="AG20" s="203"/>
      <c r="AH20" s="204"/>
      <c r="AI20" s="199"/>
      <c r="AJ20" s="199"/>
      <c r="AK20" s="199"/>
      <c r="AL20" s="199"/>
      <c r="AM20" s="199"/>
      <c r="AN20" s="199"/>
      <c r="AO20" s="199"/>
      <c r="AP20" s="36"/>
    </row>
    <row r="21" spans="1:42" ht="15">
      <c r="A21" s="202" t="s">
        <v>134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2"/>
      <c r="U21" s="203"/>
      <c r="V21" s="222"/>
      <c r="W21" s="203"/>
      <c r="X21" s="204"/>
      <c r="Y21" s="202"/>
      <c r="Z21" s="203"/>
      <c r="AA21" s="222"/>
      <c r="AB21" s="203"/>
      <c r="AC21" s="204"/>
      <c r="AD21" s="202"/>
      <c r="AE21" s="203"/>
      <c r="AF21" s="222"/>
      <c r="AG21" s="203"/>
      <c r="AH21" s="204"/>
      <c r="AI21" s="199"/>
      <c r="AJ21" s="199"/>
      <c r="AK21" s="199"/>
      <c r="AL21" s="199"/>
      <c r="AM21" s="199"/>
      <c r="AN21" s="199"/>
      <c r="AO21" s="199"/>
      <c r="AP21" s="36"/>
    </row>
    <row r="22" spans="1:42" ht="15">
      <c r="A22" s="202" t="s">
        <v>135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2"/>
      <c r="U22" s="203"/>
      <c r="V22" s="222"/>
      <c r="W22" s="203"/>
      <c r="X22" s="204"/>
      <c r="Y22" s="202"/>
      <c r="Z22" s="203"/>
      <c r="AA22" s="222"/>
      <c r="AB22" s="203"/>
      <c r="AC22" s="204"/>
      <c r="AD22" s="202"/>
      <c r="AE22" s="203"/>
      <c r="AF22" s="222"/>
      <c r="AG22" s="203"/>
      <c r="AH22" s="204"/>
      <c r="AI22" s="199"/>
      <c r="AJ22" s="199"/>
      <c r="AK22" s="199"/>
      <c r="AL22" s="199"/>
      <c r="AM22" s="199"/>
      <c r="AN22" s="199"/>
      <c r="AO22" s="199"/>
      <c r="AP22" s="36"/>
    </row>
    <row r="23" spans="1:42" ht="15">
      <c r="A23" s="202" t="s">
        <v>136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2"/>
      <c r="U23" s="203"/>
      <c r="V23" s="222"/>
      <c r="W23" s="203"/>
      <c r="X23" s="204"/>
      <c r="Y23" s="202"/>
      <c r="Z23" s="203"/>
      <c r="AA23" s="222"/>
      <c r="AB23" s="203"/>
      <c r="AC23" s="204"/>
      <c r="AD23" s="202"/>
      <c r="AE23" s="203"/>
      <c r="AF23" s="222"/>
      <c r="AG23" s="203"/>
      <c r="AH23" s="204"/>
      <c r="AI23" s="199"/>
      <c r="AJ23" s="199"/>
      <c r="AK23" s="199"/>
      <c r="AL23" s="199"/>
      <c r="AM23" s="199"/>
      <c r="AN23" s="199"/>
      <c r="AO23" s="199"/>
      <c r="AP23" s="36"/>
    </row>
    <row r="24" spans="1:42" ht="15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2"/>
      <c r="U24" s="203"/>
      <c r="V24" s="203"/>
      <c r="W24" s="203"/>
      <c r="X24" s="204"/>
      <c r="Y24" s="202"/>
      <c r="Z24" s="203"/>
      <c r="AA24" s="203"/>
      <c r="AB24" s="203"/>
      <c r="AC24" s="204"/>
      <c r="AD24" s="202"/>
      <c r="AE24" s="203"/>
      <c r="AF24" s="203"/>
      <c r="AG24" s="203"/>
      <c r="AH24" s="204"/>
      <c r="AI24" s="199"/>
      <c r="AJ24" s="199"/>
      <c r="AK24" s="199"/>
      <c r="AL24" s="199"/>
      <c r="AM24" s="199"/>
      <c r="AN24" s="199"/>
      <c r="AO24" s="199"/>
      <c r="AP24" s="36"/>
    </row>
    <row r="25" spans="1:42" ht="15">
      <c r="A25" s="210" t="s">
        <v>137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2"/>
      <c r="Q25" s="212"/>
      <c r="R25" s="203"/>
      <c r="S25" s="203"/>
      <c r="T25" s="202"/>
      <c r="U25" s="203"/>
      <c r="V25" s="203"/>
      <c r="W25" s="203"/>
      <c r="X25" s="204"/>
      <c r="Y25" s="202"/>
      <c r="Z25" s="203"/>
      <c r="AA25" s="203"/>
      <c r="AB25" s="203"/>
      <c r="AC25" s="204"/>
      <c r="AD25" s="202"/>
      <c r="AE25" s="203"/>
      <c r="AF25" s="203"/>
      <c r="AG25" s="203"/>
      <c r="AH25" s="204"/>
      <c r="AI25" s="199"/>
      <c r="AJ25" s="199"/>
      <c r="AK25" s="199"/>
      <c r="AL25" s="199"/>
      <c r="AM25" s="199"/>
      <c r="AN25" s="199"/>
      <c r="AO25" s="199"/>
      <c r="AP25" s="36"/>
    </row>
    <row r="26" spans="1:42" ht="15">
      <c r="A26" s="220" t="s">
        <v>138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20"/>
      <c r="U26" s="217"/>
      <c r="V26" s="252"/>
      <c r="W26" s="217"/>
      <c r="X26" s="221"/>
      <c r="Y26" s="220"/>
      <c r="Z26" s="217"/>
      <c r="AA26" s="252"/>
      <c r="AB26" s="217"/>
      <c r="AC26" s="221"/>
      <c r="AD26" s="220"/>
      <c r="AE26" s="217"/>
      <c r="AF26" s="252"/>
      <c r="AG26" s="217"/>
      <c r="AH26" s="221"/>
      <c r="AI26" s="199"/>
      <c r="AJ26" s="199"/>
      <c r="AK26" s="199"/>
      <c r="AL26" s="199"/>
      <c r="AM26" s="199"/>
      <c r="AN26" s="199"/>
      <c r="AO26" s="199"/>
      <c r="AP26" s="36"/>
    </row>
    <row r="27" spans="1:42" ht="15">
      <c r="A27" s="220" t="s">
        <v>139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20"/>
      <c r="U27" s="217"/>
      <c r="V27" s="252"/>
      <c r="W27" s="217"/>
      <c r="X27" s="221"/>
      <c r="Y27" s="220"/>
      <c r="Z27" s="217"/>
      <c r="AA27" s="252"/>
      <c r="AB27" s="217"/>
      <c r="AC27" s="221"/>
      <c r="AD27" s="220"/>
      <c r="AE27" s="217"/>
      <c r="AF27" s="252"/>
      <c r="AG27" s="217"/>
      <c r="AH27" s="221"/>
      <c r="AI27" s="199"/>
      <c r="AJ27" s="199"/>
      <c r="AK27" s="199"/>
      <c r="AL27" s="199"/>
      <c r="AM27" s="199"/>
      <c r="AN27" s="199"/>
      <c r="AO27" s="199"/>
      <c r="AP27" s="36"/>
    </row>
    <row r="28" spans="1:42" ht="15">
      <c r="A28" s="220" t="s">
        <v>140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20"/>
      <c r="U28" s="217"/>
      <c r="V28" s="252"/>
      <c r="W28" s="217"/>
      <c r="X28" s="221"/>
      <c r="Y28" s="220"/>
      <c r="Z28" s="217"/>
      <c r="AA28" s="252"/>
      <c r="AB28" s="217"/>
      <c r="AC28" s="221"/>
      <c r="AD28" s="220"/>
      <c r="AE28" s="217"/>
      <c r="AF28" s="252"/>
      <c r="AG28" s="217"/>
      <c r="AH28" s="221"/>
      <c r="AI28" s="199"/>
      <c r="AJ28" s="199"/>
      <c r="AK28" s="199"/>
      <c r="AL28" s="199"/>
      <c r="AM28" s="199"/>
      <c r="AN28" s="199"/>
      <c r="AO28" s="199"/>
      <c r="AP28" s="36"/>
    </row>
    <row r="29" spans="1:42" ht="15">
      <c r="A29" s="220" t="s">
        <v>141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20"/>
      <c r="U29" s="217"/>
      <c r="V29" s="252"/>
      <c r="W29" s="217"/>
      <c r="X29" s="221"/>
      <c r="Y29" s="220"/>
      <c r="Z29" s="217"/>
      <c r="AA29" s="252"/>
      <c r="AB29" s="217"/>
      <c r="AC29" s="221"/>
      <c r="AD29" s="220"/>
      <c r="AE29" s="217"/>
      <c r="AF29" s="252"/>
      <c r="AG29" s="217"/>
      <c r="AH29" s="221"/>
      <c r="AI29" s="199"/>
      <c r="AJ29" s="199"/>
      <c r="AK29" s="199"/>
      <c r="AL29" s="199"/>
      <c r="AM29" s="199"/>
      <c r="AN29" s="199"/>
      <c r="AO29" s="199"/>
      <c r="AP29" s="36"/>
    </row>
    <row r="30" spans="1:42" ht="15">
      <c r="A30" s="220" t="s">
        <v>142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20"/>
      <c r="U30" s="217"/>
      <c r="V30" s="252"/>
      <c r="W30" s="217"/>
      <c r="X30" s="221"/>
      <c r="Y30" s="220"/>
      <c r="Z30" s="217"/>
      <c r="AA30" s="252"/>
      <c r="AB30" s="217"/>
      <c r="AC30" s="221"/>
      <c r="AD30" s="220"/>
      <c r="AE30" s="217"/>
      <c r="AF30" s="252"/>
      <c r="AG30" s="217"/>
      <c r="AH30" s="221"/>
      <c r="AI30" s="199"/>
      <c r="AJ30" s="199"/>
      <c r="AK30" s="199"/>
      <c r="AL30" s="199"/>
      <c r="AM30" s="199"/>
      <c r="AN30" s="199"/>
      <c r="AO30" s="199"/>
      <c r="AP30" s="36"/>
    </row>
    <row r="31" spans="1:42" ht="15">
      <c r="A31" s="202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2"/>
      <c r="U31" s="203"/>
      <c r="V31" s="203"/>
      <c r="W31" s="203"/>
      <c r="X31" s="204"/>
      <c r="Y31" s="202"/>
      <c r="Z31" s="203"/>
      <c r="AA31" s="203"/>
      <c r="AB31" s="203"/>
      <c r="AC31" s="204"/>
      <c r="AD31" s="202"/>
      <c r="AE31" s="203"/>
      <c r="AF31" s="203"/>
      <c r="AG31" s="203"/>
      <c r="AH31" s="204"/>
      <c r="AI31" s="199"/>
      <c r="AJ31" s="199"/>
      <c r="AK31" s="199"/>
      <c r="AL31" s="199"/>
      <c r="AM31" s="199"/>
      <c r="AN31" s="199"/>
      <c r="AO31" s="199"/>
      <c r="AP31" s="36"/>
    </row>
    <row r="32" spans="1:42" ht="15">
      <c r="A32" s="210" t="s">
        <v>143</v>
      </c>
      <c r="B32" s="211"/>
      <c r="C32" s="211"/>
      <c r="D32" s="211"/>
      <c r="E32" s="211"/>
      <c r="F32" s="211"/>
      <c r="G32" s="211"/>
      <c r="H32" s="212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2"/>
      <c r="U32" s="203"/>
      <c r="V32" s="203"/>
      <c r="W32" s="203"/>
      <c r="X32" s="204"/>
      <c r="Y32" s="202"/>
      <c r="Z32" s="203"/>
      <c r="AA32" s="203"/>
      <c r="AB32" s="203"/>
      <c r="AC32" s="204"/>
      <c r="AD32" s="202"/>
      <c r="AE32" s="203"/>
      <c r="AF32" s="203"/>
      <c r="AG32" s="203"/>
      <c r="AH32" s="204"/>
      <c r="AI32" s="199"/>
      <c r="AJ32" s="199"/>
      <c r="AK32" s="199"/>
      <c r="AL32" s="199"/>
      <c r="AM32" s="199"/>
      <c r="AN32" s="199"/>
      <c r="AO32" s="199"/>
      <c r="AP32" s="36"/>
    </row>
    <row r="33" spans="1:42" ht="15">
      <c r="A33" s="220" t="s">
        <v>144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20"/>
      <c r="U33" s="217"/>
      <c r="V33" s="252"/>
      <c r="W33" s="217"/>
      <c r="X33" s="221"/>
      <c r="Y33" s="220"/>
      <c r="Z33" s="217"/>
      <c r="AA33" s="252"/>
      <c r="AB33" s="217"/>
      <c r="AC33" s="221"/>
      <c r="AD33" s="220"/>
      <c r="AE33" s="217"/>
      <c r="AF33" s="252"/>
      <c r="AG33" s="217"/>
      <c r="AH33" s="221"/>
      <c r="AI33" s="199"/>
      <c r="AJ33" s="199"/>
      <c r="AK33" s="199"/>
      <c r="AL33" s="199"/>
      <c r="AM33" s="199"/>
      <c r="AN33" s="199"/>
      <c r="AO33" s="199"/>
      <c r="AP33" s="36"/>
    </row>
    <row r="34" spans="1:42" ht="15">
      <c r="A34" s="220" t="s">
        <v>145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20"/>
      <c r="U34" s="217"/>
      <c r="V34" s="252"/>
      <c r="W34" s="217"/>
      <c r="X34" s="221"/>
      <c r="Y34" s="220"/>
      <c r="Z34" s="217"/>
      <c r="AA34" s="252"/>
      <c r="AB34" s="217"/>
      <c r="AC34" s="221"/>
      <c r="AD34" s="220"/>
      <c r="AE34" s="217"/>
      <c r="AF34" s="252"/>
      <c r="AG34" s="217"/>
      <c r="AH34" s="221"/>
      <c r="AI34" s="199"/>
      <c r="AJ34" s="199"/>
      <c r="AK34" s="199"/>
      <c r="AL34" s="199"/>
      <c r="AM34" s="199"/>
      <c r="AN34" s="199"/>
      <c r="AO34" s="199"/>
      <c r="AP34" s="36"/>
    </row>
    <row r="35" spans="1:42" ht="15">
      <c r="A35" s="202" t="s">
        <v>146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2"/>
      <c r="U35" s="203"/>
      <c r="V35" s="222"/>
      <c r="W35" s="203"/>
      <c r="X35" s="204"/>
      <c r="Y35" s="202"/>
      <c r="Z35" s="203"/>
      <c r="AA35" s="222"/>
      <c r="AB35" s="203"/>
      <c r="AC35" s="204"/>
      <c r="AD35" s="202"/>
      <c r="AE35" s="203"/>
      <c r="AF35" s="222"/>
      <c r="AG35" s="203"/>
      <c r="AH35" s="204"/>
      <c r="AI35" s="199"/>
      <c r="AJ35" s="199"/>
      <c r="AK35" s="199"/>
      <c r="AL35" s="199"/>
      <c r="AM35" s="199"/>
      <c r="AN35" s="199"/>
      <c r="AO35" s="199"/>
      <c r="AP35" s="36"/>
    </row>
    <row r="36" spans="1:42" ht="15">
      <c r="A36" s="202" t="s">
        <v>147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2"/>
      <c r="U36" s="203"/>
      <c r="V36" s="222"/>
      <c r="W36" s="203"/>
      <c r="X36" s="204"/>
      <c r="Y36" s="202"/>
      <c r="Z36" s="203"/>
      <c r="AA36" s="222"/>
      <c r="AB36" s="203"/>
      <c r="AC36" s="204"/>
      <c r="AD36" s="202"/>
      <c r="AE36" s="203"/>
      <c r="AF36" s="222"/>
      <c r="AG36" s="203"/>
      <c r="AH36" s="204"/>
      <c r="AI36" s="199"/>
      <c r="AJ36" s="199"/>
      <c r="AK36" s="199"/>
      <c r="AL36" s="199"/>
      <c r="AM36" s="199"/>
      <c r="AN36" s="199"/>
      <c r="AO36" s="199"/>
      <c r="AP36" s="36"/>
    </row>
    <row r="37" spans="1:42" ht="15">
      <c r="A37" s="202" t="s">
        <v>148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2"/>
      <c r="U37" s="203"/>
      <c r="V37" s="222"/>
      <c r="W37" s="203"/>
      <c r="X37" s="204"/>
      <c r="Y37" s="202"/>
      <c r="Z37" s="203"/>
      <c r="AA37" s="222"/>
      <c r="AB37" s="203"/>
      <c r="AC37" s="204"/>
      <c r="AD37" s="202"/>
      <c r="AE37" s="203"/>
      <c r="AF37" s="222"/>
      <c r="AG37" s="203"/>
      <c r="AH37" s="204"/>
      <c r="AI37" s="199"/>
      <c r="AJ37" s="199"/>
      <c r="AK37" s="199"/>
      <c r="AL37" s="199"/>
      <c r="AM37" s="199"/>
      <c r="AN37" s="199"/>
      <c r="AO37" s="199"/>
      <c r="AP37" s="36"/>
    </row>
    <row r="38" spans="1:42" ht="15">
      <c r="A38" s="202" t="s">
        <v>149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2"/>
      <c r="U38" s="203"/>
      <c r="V38" s="222"/>
      <c r="W38" s="203"/>
      <c r="X38" s="204"/>
      <c r="Y38" s="202"/>
      <c r="Z38" s="203"/>
      <c r="AA38" s="222"/>
      <c r="AB38" s="203"/>
      <c r="AC38" s="204"/>
      <c r="AD38" s="202"/>
      <c r="AE38" s="203"/>
      <c r="AF38" s="222"/>
      <c r="AG38" s="203"/>
      <c r="AH38" s="204"/>
      <c r="AI38" s="199"/>
      <c r="AJ38" s="199"/>
      <c r="AK38" s="199"/>
      <c r="AL38" s="199"/>
      <c r="AM38" s="199"/>
      <c r="AN38" s="199"/>
      <c r="AO38" s="199"/>
      <c r="AP38" s="36"/>
    </row>
    <row r="39" spans="1:42" ht="15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2"/>
      <c r="U39" s="203"/>
      <c r="V39" s="203"/>
      <c r="W39" s="203"/>
      <c r="X39" s="204"/>
      <c r="Y39" s="202"/>
      <c r="Z39" s="203"/>
      <c r="AA39" s="203"/>
      <c r="AB39" s="203"/>
      <c r="AC39" s="204"/>
      <c r="AD39" s="202"/>
      <c r="AE39" s="203"/>
      <c r="AF39" s="203"/>
      <c r="AG39" s="203"/>
      <c r="AH39" s="204"/>
      <c r="AI39" s="199"/>
      <c r="AJ39" s="199"/>
      <c r="AK39" s="199"/>
      <c r="AL39" s="199"/>
      <c r="AM39" s="199"/>
      <c r="AN39" s="199"/>
      <c r="AO39" s="199"/>
      <c r="AP39" s="36"/>
    </row>
    <row r="40" spans="1:42" ht="15">
      <c r="A40" s="210" t="s">
        <v>150</v>
      </c>
      <c r="B40" s="211"/>
      <c r="C40" s="211"/>
      <c r="D40" s="211"/>
      <c r="E40" s="211"/>
      <c r="F40" s="211"/>
      <c r="G40" s="211"/>
      <c r="H40" s="211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2"/>
      <c r="U40" s="203"/>
      <c r="V40" s="203"/>
      <c r="W40" s="203"/>
      <c r="X40" s="204"/>
      <c r="Y40" s="202"/>
      <c r="Z40" s="203"/>
      <c r="AA40" s="203"/>
      <c r="AB40" s="203"/>
      <c r="AC40" s="204"/>
      <c r="AD40" s="202"/>
      <c r="AE40" s="203"/>
      <c r="AF40" s="203"/>
      <c r="AG40" s="203"/>
      <c r="AH40" s="204"/>
      <c r="AI40" s="199"/>
      <c r="AJ40" s="199"/>
      <c r="AK40" s="199"/>
      <c r="AL40" s="199"/>
      <c r="AM40" s="199"/>
      <c r="AN40" s="199"/>
      <c r="AO40" s="199"/>
      <c r="AP40" s="36"/>
    </row>
    <row r="41" spans="1:42" ht="15">
      <c r="A41" s="202" t="s">
        <v>151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2"/>
      <c r="U41" s="203"/>
      <c r="V41" s="222"/>
      <c r="W41" s="203"/>
      <c r="X41" s="204"/>
      <c r="Y41" s="202"/>
      <c r="Z41" s="203"/>
      <c r="AA41" s="222"/>
      <c r="AB41" s="203"/>
      <c r="AC41" s="204"/>
      <c r="AD41" s="202"/>
      <c r="AE41" s="203"/>
      <c r="AF41" s="222"/>
      <c r="AG41" s="203"/>
      <c r="AH41" s="204"/>
      <c r="AI41" s="199"/>
      <c r="AJ41" s="199"/>
      <c r="AK41" s="199"/>
      <c r="AL41" s="199"/>
      <c r="AM41" s="199"/>
      <c r="AN41" s="199"/>
      <c r="AO41" s="199"/>
      <c r="AP41" s="36"/>
    </row>
    <row r="42" spans="1:42" ht="15">
      <c r="A42" s="202" t="s">
        <v>152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2"/>
      <c r="U42" s="203"/>
      <c r="V42" s="222"/>
      <c r="W42" s="203"/>
      <c r="X42" s="204"/>
      <c r="Y42" s="202"/>
      <c r="Z42" s="203"/>
      <c r="AA42" s="222"/>
      <c r="AB42" s="203"/>
      <c r="AC42" s="204"/>
      <c r="AD42" s="202"/>
      <c r="AE42" s="203"/>
      <c r="AF42" s="222"/>
      <c r="AG42" s="203"/>
      <c r="AH42" s="204"/>
      <c r="AI42" s="199"/>
      <c r="AJ42" s="199"/>
      <c r="AK42" s="199"/>
      <c r="AL42" s="199"/>
      <c r="AM42" s="199"/>
      <c r="AN42" s="199"/>
      <c r="AO42" s="199"/>
      <c r="AP42" s="36"/>
    </row>
    <row r="43" spans="1:42" ht="15">
      <c r="A43" s="202" t="s">
        <v>153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2"/>
      <c r="U43" s="203"/>
      <c r="V43" s="222"/>
      <c r="W43" s="203"/>
      <c r="X43" s="204"/>
      <c r="Y43" s="202"/>
      <c r="Z43" s="203"/>
      <c r="AA43" s="222"/>
      <c r="AB43" s="203"/>
      <c r="AC43" s="204"/>
      <c r="AD43" s="202"/>
      <c r="AE43" s="203"/>
      <c r="AF43" s="222"/>
      <c r="AG43" s="203"/>
      <c r="AH43" s="204"/>
      <c r="AI43" s="199"/>
      <c r="AJ43" s="199"/>
      <c r="AK43" s="199"/>
      <c r="AL43" s="199"/>
      <c r="AM43" s="199"/>
      <c r="AN43" s="199"/>
      <c r="AO43" s="199"/>
      <c r="AP43" s="36"/>
    </row>
    <row r="44" spans="1:42" ht="15">
      <c r="A44" s="220" t="s">
        <v>154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20"/>
      <c r="U44" s="217"/>
      <c r="V44" s="252"/>
      <c r="W44" s="217"/>
      <c r="X44" s="221"/>
      <c r="Y44" s="220"/>
      <c r="Z44" s="217"/>
      <c r="AA44" s="252"/>
      <c r="AB44" s="217"/>
      <c r="AC44" s="221"/>
      <c r="AD44" s="220"/>
      <c r="AE44" s="217"/>
      <c r="AF44" s="252"/>
      <c r="AG44" s="217"/>
      <c r="AH44" s="221"/>
      <c r="AI44" s="199"/>
      <c r="AJ44" s="199"/>
      <c r="AK44" s="199"/>
      <c r="AL44" s="199"/>
      <c r="AM44" s="199"/>
      <c r="AN44" s="199"/>
      <c r="AO44" s="199"/>
      <c r="AP44" s="36"/>
    </row>
    <row r="45" spans="1:42" ht="15">
      <c r="A45" s="202" t="s">
        <v>155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2"/>
      <c r="U45" s="203"/>
      <c r="V45" s="222"/>
      <c r="W45" s="203"/>
      <c r="X45" s="204"/>
      <c r="Y45" s="202"/>
      <c r="Z45" s="203"/>
      <c r="AA45" s="222"/>
      <c r="AB45" s="203"/>
      <c r="AC45" s="204"/>
      <c r="AD45" s="202"/>
      <c r="AE45" s="203"/>
      <c r="AF45" s="222"/>
      <c r="AG45" s="203"/>
      <c r="AH45" s="204"/>
      <c r="AI45" s="199"/>
      <c r="AJ45" s="199"/>
      <c r="AK45" s="199"/>
      <c r="AL45" s="199"/>
      <c r="AM45" s="199"/>
      <c r="AN45" s="199"/>
      <c r="AO45" s="199"/>
      <c r="AP45" s="36"/>
    </row>
    <row r="46" spans="1:42" ht="15">
      <c r="A46" s="202" t="s">
        <v>156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2"/>
      <c r="U46" s="203"/>
      <c r="V46" s="222"/>
      <c r="W46" s="203"/>
      <c r="X46" s="204"/>
      <c r="Y46" s="202"/>
      <c r="Z46" s="203"/>
      <c r="AA46" s="222"/>
      <c r="AB46" s="203"/>
      <c r="AC46" s="204"/>
      <c r="AD46" s="202"/>
      <c r="AE46" s="203"/>
      <c r="AF46" s="222"/>
      <c r="AG46" s="203"/>
      <c r="AH46" s="204"/>
      <c r="AI46" s="199"/>
      <c r="AJ46" s="199"/>
      <c r="AK46" s="199"/>
      <c r="AL46" s="199"/>
      <c r="AM46" s="199"/>
      <c r="AN46" s="199"/>
      <c r="AO46" s="199"/>
      <c r="AP46" s="36"/>
    </row>
    <row r="47" spans="1:42" ht="15">
      <c r="A47" s="202" t="s">
        <v>157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2"/>
      <c r="U47" s="203"/>
      <c r="V47" s="222"/>
      <c r="W47" s="203"/>
      <c r="X47" s="204"/>
      <c r="Y47" s="202"/>
      <c r="Z47" s="203"/>
      <c r="AA47" s="222"/>
      <c r="AB47" s="203"/>
      <c r="AC47" s="204"/>
      <c r="AD47" s="202"/>
      <c r="AE47" s="203"/>
      <c r="AF47" s="222"/>
      <c r="AG47" s="203"/>
      <c r="AH47" s="204"/>
      <c r="AI47" s="199"/>
      <c r="AJ47" s="199"/>
      <c r="AK47" s="199"/>
      <c r="AL47" s="199"/>
      <c r="AM47" s="199"/>
      <c r="AN47" s="199"/>
      <c r="AO47" s="199"/>
      <c r="AP47" s="36"/>
    </row>
    <row r="48" spans="1:42" ht="15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0"/>
      <c r="U48" s="201"/>
      <c r="V48" s="201"/>
      <c r="W48" s="203"/>
      <c r="X48" s="204"/>
      <c r="Y48" s="200"/>
      <c r="Z48" s="201"/>
      <c r="AA48" s="201"/>
      <c r="AB48" s="203"/>
      <c r="AC48" s="204"/>
      <c r="AD48" s="200"/>
      <c r="AE48" s="201"/>
      <c r="AF48" s="201"/>
      <c r="AG48" s="203"/>
      <c r="AH48" s="204"/>
      <c r="AI48" s="199"/>
      <c r="AJ48" s="199"/>
      <c r="AK48" s="199"/>
      <c r="AL48" s="199"/>
      <c r="AM48" s="199"/>
      <c r="AN48" s="199"/>
      <c r="AO48" s="199"/>
      <c r="AP48" s="36"/>
    </row>
    <row r="49" spans="1:42" ht="15">
      <c r="A49" s="213" t="s">
        <v>158</v>
      </c>
      <c r="B49" s="214"/>
      <c r="C49" s="214"/>
      <c r="D49" s="214"/>
      <c r="E49" s="214"/>
      <c r="F49" s="214"/>
      <c r="G49" s="214"/>
      <c r="H49" s="214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55"/>
      <c r="U49" s="256"/>
      <c r="V49" s="256">
        <f>SUM(V20:V48)</f>
        <v>0</v>
      </c>
      <c r="W49" s="256"/>
      <c r="X49" s="257"/>
      <c r="Y49" s="255"/>
      <c r="Z49" s="256"/>
      <c r="AA49" s="256">
        <f>SUM(AA20:AA48)</f>
        <v>0</v>
      </c>
      <c r="AB49" s="256"/>
      <c r="AC49" s="257"/>
      <c r="AD49" s="255"/>
      <c r="AE49" s="256"/>
      <c r="AF49" s="256">
        <f>SUM(AF20:AF48)</f>
        <v>0</v>
      </c>
      <c r="AG49" s="256"/>
      <c r="AH49" s="257"/>
      <c r="AI49" s="199"/>
      <c r="AJ49" s="199"/>
      <c r="AK49" s="199"/>
      <c r="AL49" s="199"/>
      <c r="AM49" s="199"/>
      <c r="AN49" s="199"/>
      <c r="AO49" s="199"/>
      <c r="AP49" s="36"/>
    </row>
    <row r="50" spans="1:42" ht="15">
      <c r="A50" s="218" t="s">
        <v>159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06"/>
      <c r="Q50" s="206"/>
      <c r="R50" s="206"/>
      <c r="S50" s="206"/>
      <c r="T50" s="261"/>
      <c r="U50" s="262"/>
      <c r="V50" s="262">
        <f>+SUM(V26:V30)+SUM(V33:V34)+V44</f>
        <v>0</v>
      </c>
      <c r="W50" s="262"/>
      <c r="X50" s="263"/>
      <c r="Y50" s="261"/>
      <c r="Z50" s="262"/>
      <c r="AA50" s="262">
        <f>+SUM(AA26:AA30)+SUM(AA33:AA34)+AA44</f>
        <v>0</v>
      </c>
      <c r="AB50" s="262"/>
      <c r="AC50" s="263"/>
      <c r="AD50" s="261"/>
      <c r="AE50" s="262"/>
      <c r="AF50" s="262">
        <f>+SUM(AF26:AF30)+SUM(AF33:AF34)+AF44</f>
        <v>0</v>
      </c>
      <c r="AG50" s="262"/>
      <c r="AH50" s="263"/>
      <c r="AI50" s="199"/>
      <c r="AJ50" s="199"/>
      <c r="AK50" s="199"/>
      <c r="AL50" s="199"/>
      <c r="AM50" s="199"/>
      <c r="AN50" s="199"/>
      <c r="AO50" s="199"/>
      <c r="AP50" s="36"/>
    </row>
    <row r="51" spans="1:42" ht="15">
      <c r="A51" s="258" t="s">
        <v>160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36"/>
    </row>
    <row r="52" spans="1:42" ht="15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36"/>
    </row>
    <row r="53" spans="1:42" ht="1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36"/>
    </row>
    <row r="54" spans="1:42" ht="1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36"/>
    </row>
    <row r="55" spans="1:42" ht="1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36"/>
    </row>
    <row r="56" spans="1:42" ht="1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36"/>
    </row>
    <row r="57" spans="1:42" ht="15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36"/>
    </row>
    <row r="58" spans="1:42" ht="1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36"/>
    </row>
    <row r="59" spans="1:42" ht="15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36"/>
    </row>
    <row r="60" spans="1:42" ht="15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36"/>
    </row>
    <row r="61" spans="1:42" ht="15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36"/>
    </row>
    <row r="62" spans="1:42" ht="1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36"/>
    </row>
    <row r="63" spans="1:42" ht="15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36"/>
    </row>
    <row r="64" spans="1:42" ht="15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36"/>
    </row>
    <row r="65" spans="1:42" ht="15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36"/>
    </row>
    <row r="66" spans="1:42" ht="15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36"/>
    </row>
    <row r="67" spans="1:42" ht="15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36"/>
    </row>
    <row r="68" spans="1:42" ht="15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36"/>
    </row>
    <row r="69" spans="1:42" ht="1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36"/>
    </row>
    <row r="70" spans="1:42" ht="15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36"/>
    </row>
    <row r="71" spans="1:42" ht="15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36"/>
    </row>
    <row r="72" spans="1:42" ht="1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36"/>
    </row>
    <row r="73" spans="1:42" ht="15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36"/>
    </row>
    <row r="74" spans="1:3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</sheetData>
  <sheetProtection password="CF71" sheet="1" objects="1" scenarios="1"/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Footer>&amp;L&amp;8&amp;F,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du IBM Aptiva</dc:creator>
  <cp:keywords/>
  <dc:description/>
  <cp:lastModifiedBy>Administrateur</cp:lastModifiedBy>
  <cp:lastPrinted>2010-09-16T15:10:10Z</cp:lastPrinted>
  <dcterms:created xsi:type="dcterms:W3CDTF">1999-05-07T13:21:00Z</dcterms:created>
  <dcterms:modified xsi:type="dcterms:W3CDTF">2012-06-14T11:20:07Z</dcterms:modified>
  <cp:category/>
  <cp:version/>
  <cp:contentType/>
  <cp:contentStatus/>
</cp:coreProperties>
</file>